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906" firstSheet="28" activeTab="32"/>
  </bookViews>
  <sheets>
    <sheet name="1-1  2026年宜良县一般公共预算收入情况表" sheetId="28" r:id="rId1"/>
    <sheet name="1-2  2026年宜良县一般公共预算支出情况表" sheetId="29" r:id="rId2"/>
    <sheet name="1-3  2026年宜良县县本级一般公共预算收入情况表" sheetId="31" r:id="rId3"/>
    <sheet name="1-4宜良县县本级一般公共预算支出情况表（公开到项级）" sheetId="33" r:id="rId4"/>
    <sheet name="1-5宜良县县本级一般公共预算基本支出情况表（公开到款级）" sheetId="132" r:id="rId5"/>
    <sheet name="1-6一般公共预算支出表（县对下转移支付项目）" sheetId="35" r:id="rId6"/>
    <sheet name="1-7宜良县分地区税收返还和转移支付预算表" sheetId="36" r:id="rId7"/>
    <sheet name="1-8宜良县县本级“三公”经费预算财政拨款情况统计表" sheetId="131" r:id="rId8"/>
    <sheet name="2-1  2026年宜良县政府性基金预算收入情况表" sheetId="54" r:id="rId9"/>
    <sheet name="2-2  2026年宜良县政府性基金预算支出情况表" sheetId="55" r:id="rId10"/>
    <sheet name="2-3本级政府性基金预算收入情况表" sheetId="56" r:id="rId11"/>
    <sheet name="2-4本级政府性基金预算支出情况表（公开到项级）" sheetId="57" r:id="rId12"/>
    <sheet name="2-5本级政府性基金支出表（县对下转移支付）" sheetId="58" r:id="rId13"/>
    <sheet name="3-1  2026年宜良县国有资本经营收入预算情况表" sheetId="108" r:id="rId14"/>
    <sheet name="3-2  2026年宜良县国有资本经营支出预算情况表" sheetId="109" r:id="rId15"/>
    <sheet name="3-3  2026年宜良县县本级国有资本经营收入预算情况表" sheetId="110" r:id="rId16"/>
    <sheet name="3-4本级国有资本经营支出预算情况表（公开到项级）" sheetId="111" r:id="rId17"/>
    <sheet name="3-5 宜良县县本级国有资本经营预算转移支付表 （分地区）" sheetId="129" r:id="rId18"/>
    <sheet name="3-6 宜良县县本级国有资本经营预算转移支付表（分项目）" sheetId="130" r:id="rId19"/>
    <sheet name="4-1  2026年宜良县社会保险基金收入预算情况表" sheetId="113" r:id="rId20"/>
    <sheet name="4-2  2026年宜良县社会保险基金支出预算情况表" sheetId="114" r:id="rId21"/>
    <sheet name="4-3  2026年宜良县县本级社会保险基金收入预算情况表" sheetId="117" r:id="rId22"/>
    <sheet name="4-4  2026年宜良县县本级社会保险基金支出预算情况表" sheetId="118" r:id="rId23"/>
    <sheet name="5-1   2025年地方政府债务限额及余额预算情况表" sheetId="119" r:id="rId24"/>
    <sheet name="5-2  宜良县2025年地方政府一般债务余额情况表" sheetId="120" r:id="rId25"/>
    <sheet name="5-3  宜良县本级2025年地方政府一般债务余额情况表" sheetId="121" r:id="rId26"/>
    <sheet name="5-4 宜良县2025年地方政府专项债务余额情况表" sheetId="122" r:id="rId27"/>
    <sheet name="5-5 宜良县本级2025年地方政府专项债务余额情况表（本级）" sheetId="123" r:id="rId28"/>
    <sheet name="5-6 宜良县地方政府债券发行及还本付息情况表" sheetId="124" r:id="rId29"/>
    <sheet name="5-7 2026年政府专项债务限额和余额情况表" sheetId="125" r:id="rId30"/>
    <sheet name="5-8 宜良县2026年年初新增地方政府债券资金安排表" sheetId="126" r:id="rId31"/>
    <sheet name="6-1宜良县2026年重大政策和重点项目绩效目标表" sheetId="127" r:id="rId32"/>
    <sheet name="6-2宜良县重点工作情况解释说明汇总表" sheetId="128" r:id="rId33"/>
  </sheets>
  <externalReferences>
    <externalReference r:id="rId34"/>
    <externalReference r:id="rId35"/>
  </externalReferences>
  <definedNames>
    <definedName name="_xlnm._FilterDatabase" localSheetId="0" hidden="1">'1-1  2026年宜良县一般公共预算收入情况表'!$A$4:$F$40</definedName>
    <definedName name="_xlnm._FilterDatabase" localSheetId="1" hidden="1">'1-2  2026年宜良县一般公共预算支出情况表'!$A$3:$F$39</definedName>
    <definedName name="_xlnm._FilterDatabase" localSheetId="2" hidden="1">'1-3  2026年宜良县县本级一般公共预算收入情况表'!$A$3:$F$40</definedName>
    <definedName name="_xlnm._FilterDatabase" localSheetId="3" hidden="1">'1-4宜良县县本级一般公共预算支出情况表（公开到项级）'!$A$3:$G$1362</definedName>
    <definedName name="_xlnm._FilterDatabase" localSheetId="4" hidden="1">'1-5宜良县县本级一般公共预算基本支出情况表（公开到款级）'!$A$3:$B$32</definedName>
    <definedName name="_xlnm._FilterDatabase" localSheetId="5" hidden="1">'1-6一般公共预算支出表（县对下转移支付项目）'!$A$3:$E$43</definedName>
    <definedName name="_xlnm._FilterDatabase" localSheetId="8" hidden="1">'2-1  2026年宜良县政府性基金预算收入情况表'!$A$3:$F$37</definedName>
    <definedName name="_xlnm._FilterDatabase" localSheetId="9" hidden="1">'2-2  2026年宜良县政府性基金预算支出情况表'!$A$3:$G$284</definedName>
    <definedName name="_xlnm._FilterDatabase" localSheetId="10" hidden="1">'2-3本级政府性基金预算收入情况表'!$A$3:$F$37</definedName>
    <definedName name="_xlnm._FilterDatabase" localSheetId="11" hidden="1">'2-4本级政府性基金预算支出情况表（公开到项级）'!$A$3:$G$285</definedName>
    <definedName name="_xlnm._FilterDatabase" localSheetId="13" hidden="1">'3-1  2026年宜良县国有资本经营收入预算情况表'!$A$3:$E$41</definedName>
    <definedName name="_xlnm._FilterDatabase" localSheetId="14" hidden="1">'3-2  2026年宜良县国有资本经营支出预算情况表'!$A$3:$E$28</definedName>
    <definedName name="_xlnm._FilterDatabase" localSheetId="15" hidden="1">'3-3  2026年宜良县县本级国有资本经营收入预算情况表'!$A$3:$E$35</definedName>
    <definedName name="_xlnm._FilterDatabase" localSheetId="16" hidden="1">'3-4本级国有资本经营支出预算情况表（公开到项级）'!$A$3:$E$28</definedName>
    <definedName name="_xlnm._FilterDatabase" localSheetId="19" hidden="1">'4-1  2026年宜良县社会保险基金收入预算情况表'!$A$3:$E$38</definedName>
    <definedName name="_xlnm._FilterDatabase" localSheetId="20" hidden="1">'4-2  2026年宜良县社会保险基金支出预算情况表'!$A$3:$E$22</definedName>
    <definedName name="_xlnm._FilterDatabase" localSheetId="21" hidden="1">'4-3  2026年宜良县县本级社会保险基金收入预算情况表'!$A$3:$E$38</definedName>
    <definedName name="_xlnm._FilterDatabase" localSheetId="22" hidden="1">'4-4  2026年宜良县县本级社会保险基金支出预算情况表'!$A$3:$F$22</definedName>
    <definedName name="_xlnm._FilterDatabase" localSheetId="12" hidden="1">'2-5本级政府性基金支出表（县对下转移支付）'!$A$3:$E$18</definedName>
    <definedName name="_lst_r_地方财政预算表2015年全省汇总_10_科目编码名称">[2]_ESList!$A$1:$A$27</definedName>
    <definedName name="_xlnm.Print_Area" localSheetId="0">'1-1  2026年宜良县一般公共预算收入情况表'!$B$1:$E$40</definedName>
    <definedName name="_xlnm.Print_Area" localSheetId="1">'1-2  2026年宜良县一般公共预算支出情况表'!$B$1:$E$38</definedName>
    <definedName name="_xlnm.Print_Area" localSheetId="2">'1-3  2026年宜良县县本级一般公共预算收入情况表'!$B$1:$E$40</definedName>
    <definedName name="_xlnm.Print_Area" localSheetId="3">'1-4宜良县县本级一般公共预算支出情况表（公开到项级）'!$B$1:$E$1362</definedName>
    <definedName name="_xlnm.Print_Area" localSheetId="5">'1-6一般公共预算支出表（县对下转移支付项目）'!$A$1:$C$42</definedName>
    <definedName name="_xlnm.Print_Area" localSheetId="6">'1-7宜良县分地区税收返还和转移支付预算表'!$A$1:$D$21</definedName>
    <definedName name="_xlnm.Print_Area" localSheetId="8">'2-1  2026年宜良县政府性基金预算收入情况表'!$B$1:$E$37</definedName>
    <definedName name="_xlnm.Print_Area" localSheetId="9">'2-2  2026年宜良县政府性基金预算支出情况表'!$B$1:$E$284</definedName>
    <definedName name="_xlnm.Print_Area" localSheetId="10">'2-3本级政府性基金预算收入情况表'!$B$1:$E$37</definedName>
    <definedName name="_xlnm.Print_Area" localSheetId="11">'2-4本级政府性基金预算支出情况表（公开到项级）'!$B$1:$E$285</definedName>
    <definedName name="_xlnm.Print_Area" localSheetId="12">'2-5本级政府性基金支出表（县对下转移支付）'!$A$1:$D$15</definedName>
    <definedName name="_xlnm.Print_Titles" localSheetId="0">'1-1  2026年宜良县一般公共预算收入情况表'!$2:$4</definedName>
    <definedName name="_xlnm.Print_Titles" localSheetId="1">'1-2  2026年宜良县一般公共预算支出情况表'!$1:$3</definedName>
    <definedName name="_xlnm.Print_Titles" localSheetId="2">'1-3  2026年宜良县县本级一般公共预算收入情况表'!$1:$3</definedName>
    <definedName name="_xlnm.Print_Titles" localSheetId="3">'1-4宜良县县本级一般公共预算支出情况表（公开到项级）'!$1:$3</definedName>
    <definedName name="_xlnm.Print_Titles" localSheetId="5">'1-6一般公共预算支出表（县对下转移支付项目）'!$1:$3</definedName>
    <definedName name="_xlnm.Print_Titles" localSheetId="6">'1-7宜良县分地区税收返还和转移支付预算表'!$1:$3</definedName>
    <definedName name="_xlnm.Print_Titles" localSheetId="8">'2-1  2026年宜良县政府性基金预算收入情况表'!$1:$3</definedName>
    <definedName name="_xlnm.Print_Titles" localSheetId="9">'2-2  2026年宜良县政府性基金预算支出情况表'!$1:$3</definedName>
    <definedName name="_xlnm.Print_Titles" localSheetId="10">'2-3本级政府性基金预算收入情况表'!$1:$3</definedName>
    <definedName name="_xlnm.Print_Titles" localSheetId="11">'2-4本级政府性基金预算支出情况表（公开到项级）'!$1:$3</definedName>
    <definedName name="_xlnm.Print_Titles" localSheetId="12">'2-5本级政府性基金支出表（县对下转移支付）'!$1:$3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  2026年宜良县国有资本经营收入预算情况表'!$A$1:$D$41</definedName>
    <definedName name="_xlnm.Print_Titles" localSheetId="13">'3-1  2026年宜良县国有资本经营收入预算情况表'!$1:$3</definedName>
    <definedName name="专项收入年初预算数" localSheetId="13">#REF!</definedName>
    <definedName name="专项收入全年预计数" localSheetId="13">#REF!</definedName>
    <definedName name="_xlnm.Print_Area" localSheetId="14">'3-2  2026年宜良县国有资本经营支出预算情况表'!$A$1:$D$28</definedName>
    <definedName name="_xlnm.Print_Titles" localSheetId="14">'3-2  2026年宜良县国有资本经营支出预算情况表'!$1:$3</definedName>
    <definedName name="专项收入年初预算数" localSheetId="14">#REF!</definedName>
    <definedName name="专项收入全年预计数" localSheetId="14">#REF!</definedName>
    <definedName name="_xlnm.Print_Area" localSheetId="15">'3-3  2026年宜良县县本级国有资本经营收入预算情况表'!$A$1:$D$35</definedName>
    <definedName name="_xlnm.Print_Titles" localSheetId="15">'3-3  2026年宜良县县本级国有资本经营收入预算情况表'!$1:$3</definedName>
    <definedName name="专项收入年初预算数" localSheetId="15">#REF!</definedName>
    <definedName name="专项收入全年预计数" localSheetId="15">#REF!</definedName>
    <definedName name="_xlnm.Print_Area" localSheetId="16">'3-4本级国有资本经营支出预算情况表（公开到项级）'!$A$1:$D$28</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  2026年宜良县社会保险基金收入预算情况表'!$A$1:$D$38</definedName>
    <definedName name="_xlnm.Print_Titles" localSheetId="19">'4-1  2026年宜良县社会保险基金收入预算情况表'!$1:$3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  2026年宜良县社会保险基金支出预算情况表'!$A$1:$D$22</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  2026年宜良县县本级社会保险基金收入预算情况表'!$A$1:$D$38</definedName>
    <definedName name="_xlnm.Print_Titles" localSheetId="21">'4-3  2026年宜良县县本级社会保险基金收入预算情况表'!$1:$3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  2026年宜良县县本级社会保险基金支出预算情况表'!$A$1:$D$22</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'6-1宜良县2026年重大政策和重点项目绩效目标表'!#REF!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'1-5宜良县县本级一般公共预算基本支出情况表（公开到款级）'!$A$1:$B$32</definedName>
    <definedName name="_xlnm.Print_Titles" localSheetId="4">'1-5宜良县县本级一般公共预算基本支出情况表（公开到款级）'!$1:$3</definedName>
    <definedName name="_xlnm.Print_Titles" localSheetId="32">'6-2宜良县重点工作情况解释说明汇总表'!$1:$3</definedName>
  </definedNames>
  <calcPr calcId="144525" fullPrecision="0"/>
</workbook>
</file>

<file path=xl/sharedStrings.xml><?xml version="1.0" encoding="utf-8"?>
<sst xmlns="http://schemas.openxmlformats.org/spreadsheetml/2006/main" count="3726" uniqueCount="2154">
  <si>
    <t>附件1</t>
  </si>
  <si>
    <t>1-1  2026年宜良县一般公共预算收入情况表</t>
  </si>
  <si>
    <t>单位：万元</t>
  </si>
  <si>
    <t>科目编码</t>
  </si>
  <si>
    <t>项目</t>
  </si>
  <si>
    <t>2025年执行数</t>
  </si>
  <si>
    <t>2026年预算数</t>
  </si>
  <si>
    <t>预算数比上年执行数增长%</t>
  </si>
  <si>
    <t>打印</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</si>
  <si>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</si>
  <si>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</si>
  <si>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</si>
  <si>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</si>
  <si>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</si>
  <si>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</si>
  <si>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</si>
  <si>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</si>
  <si>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</si>
  <si>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</si>
  <si>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</si>
  <si>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</si>
  <si>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</si>
  <si>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</si>
  <si>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</si>
  <si>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</si>
  <si>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</si>
  <si>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</si>
  <si>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</si>
  <si>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</si>
  <si>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</si>
  <si>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</si>
  <si>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</si>
  <si>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</si>
  <si>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</si>
  <si>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</si>
  <si>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</si>
  <si>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</si>
  <si>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</si>
  <si>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</si>
  <si>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</si>
  <si>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</si>
  <si>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</si>
  <si>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</si>
  <si>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</si>
  <si>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</si>
  <si>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</si>
  <si>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</si>
  <si>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</si>
  <si>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</si>
  <si>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</si>
  <si>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</si>
  <si>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</si>
  <si>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</si>
  <si>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</si>
  <si>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</si>
  <si>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</si>
  <si>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</si>
  <si>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</si>
  <si>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</si>
  <si>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全县一般公共预算收入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</si>
  <si>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</si>
  <si>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</si>
  <si>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</si>
  <si>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</si>
  <si>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</si>
  <si>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</si>
  <si>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土地指标调剂转移性收入</t>
  </si>
  <si>
    <t xml:space="preserve">   动用预算稳定调节基金</t>
  </si>
  <si>
    <t>各项收入合计</t>
  </si>
  <si>
    <t>1-2  2026年宜良县一般公共预算支出情况表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</si>
  <si>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</si>
  <si>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</si>
  <si>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</si>
  <si>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</si>
  <si>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</si>
  <si>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</si>
  <si>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</si>
  <si>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</si>
  <si>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</si>
  <si>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</si>
  <si>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</si>
  <si>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</si>
  <si>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</si>
  <si>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</si>
  <si>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</si>
  <si>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</si>
  <si>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</si>
  <si>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</si>
  <si>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</si>
  <si>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</si>
  <si>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</si>
  <si>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</si>
  <si>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</si>
  <si>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</si>
  <si>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</si>
  <si>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</si>
  <si>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</si>
  <si>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</si>
  <si>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</si>
  <si>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</si>
  <si>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</si>
  <si>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</si>
  <si>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</si>
  <si>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</si>
  <si>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</si>
  <si>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</si>
  <si>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</si>
  <si>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</si>
  <si>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</si>
  <si>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</si>
  <si>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</si>
  <si>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</si>
  <si>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</si>
  <si>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</si>
  <si>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</si>
  <si>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</si>
  <si>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</si>
  <si>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</si>
  <si>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</si>
  <si>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</si>
  <si>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全县一般公共预算支出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</si>
  <si>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</si>
  <si>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</si>
  <si>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</si>
  <si>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</si>
  <si>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</si>
  <si>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</si>
  <si>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</si>
  <si>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</si>
  <si>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2026年宜良县县本级一般公共预算收入情况表</t>
  </si>
  <si>
    <t>2025年预算数</t>
  </si>
  <si>
    <t>比上年预算数增长%</t>
  </si>
  <si>
    <r>
      <rPr>
        <sz val="14"/>
        <rFont val="宋体"/>
        <charset val="134"/>
      </rPr>
      <t>10199</t>
    </r>
  </si>
  <si>
    <t>县本级一般公共预算收入</t>
  </si>
  <si>
    <t xml:space="preserve">   上解收入</t>
  </si>
  <si>
    <t xml:space="preserve">   接受其他地区援助收入</t>
  </si>
  <si>
    <t>1-4  2026年宜良县县本级一般公共预算支出情况表</t>
  </si>
  <si>
    <t>类-款-项</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</si>
  <si>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</si>
  <si>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</si>
  <si>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</si>
  <si>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</si>
  <si>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</si>
  <si>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</si>
  <si>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</si>
  <si>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</si>
  <si>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</si>
  <si>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</si>
  <si>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</si>
  <si>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</si>
  <si>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</si>
  <si>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</si>
  <si>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</si>
  <si>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</si>
  <si>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</si>
  <si>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</si>
  <si>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</si>
  <si>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</si>
  <si>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</si>
  <si>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</si>
  <si>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</si>
  <si>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</si>
  <si>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</si>
  <si>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</si>
  <si>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</si>
  <si>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</si>
  <si>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</si>
  <si>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</si>
  <si>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</si>
  <si>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</si>
  <si>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</si>
  <si>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</si>
  <si>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</si>
  <si>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</si>
  <si>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</si>
  <si>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</si>
  <si>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</si>
  <si>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</si>
  <si>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</si>
  <si>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</si>
  <si>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</si>
  <si>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</si>
  <si>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</si>
  <si>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</si>
  <si>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税务办案</t>
  </si>
  <si>
    <t xml:space="preserve">     发票管理及税务登记</t>
  </si>
  <si>
    <t xml:space="preserve">     代扣代收代征税款手续费</t>
  </si>
  <si>
    <t xml:space="preserve">     税务宣传</t>
  </si>
  <si>
    <t xml:space="preserve">     协税护税</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</si>
  <si>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</si>
  <si>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</si>
  <si>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</si>
  <si>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</si>
  <si>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</si>
  <si>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</si>
  <si>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</si>
  <si>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</si>
  <si>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</si>
  <si>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</si>
  <si>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</si>
  <si>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</si>
  <si>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</si>
  <si>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</si>
  <si>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人力资源事务</t>
  </si>
  <si>
    <t xml:space="preserve">     政府特殊津贴</t>
  </si>
  <si>
    <t xml:space="preserve">     资助留学回国人员</t>
  </si>
  <si>
    <t xml:space="preserve">     博士后日常经费</t>
  </si>
  <si>
    <t xml:space="preserve">     引进人才费用</t>
  </si>
  <si>
    <t xml:space="preserve">     其他人力资源事务支出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</si>
  <si>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</si>
  <si>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</si>
  <si>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</si>
  <si>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</si>
  <si>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</si>
  <si>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</si>
  <si>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</si>
  <si>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</si>
  <si>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</si>
  <si>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</si>
  <si>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</si>
  <si>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</si>
  <si>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</si>
  <si>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</si>
  <si>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产权战略与规划</t>
  </si>
  <si>
    <t xml:space="preserve">     专利试点和产业化推进</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</si>
  <si>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</si>
  <si>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</si>
  <si>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</si>
  <si>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</si>
  <si>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</si>
  <si>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</si>
  <si>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</si>
  <si>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</si>
  <si>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</si>
  <si>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</si>
  <si>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</si>
  <si>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</si>
  <si>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</si>
  <si>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</si>
  <si>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</si>
  <si>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</si>
  <si>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</si>
  <si>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</si>
  <si>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</si>
  <si>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</si>
  <si>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</si>
  <si>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</si>
  <si>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</si>
  <si>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</si>
  <si>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</si>
  <si>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</si>
  <si>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</si>
  <si>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</si>
  <si>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</si>
  <si>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其他社会工作事务支出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</si>
  <si>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</si>
  <si>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</si>
  <si>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</si>
  <si>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</si>
  <si>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</si>
  <si>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</si>
  <si>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</si>
  <si>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</si>
  <si>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</si>
  <si>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</si>
  <si>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</si>
  <si>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</si>
  <si>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</si>
  <si>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</si>
  <si>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</si>
  <si>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</si>
  <si>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</si>
  <si>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</si>
  <si>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</si>
  <si>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</si>
  <si>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</si>
  <si>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</si>
  <si>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信访事务</t>
  </si>
  <si>
    <t xml:space="preserve">     信访业务</t>
  </si>
  <si>
    <t xml:space="preserve">   其他一般公共服务支出</t>
  </si>
  <si>
    <t xml:space="preserve">     国家赔偿费用支出</t>
  </si>
  <si>
    <t xml:space="preserve">     其他一般公共服务支出</t>
  </si>
  <si>
    <t>201A</t>
  </si>
  <si>
    <t>县对下专项转移支付补助</t>
  </si>
  <si>
    <t xml:space="preserve">   对外合作与交流</t>
  </si>
  <si>
    <t xml:space="preserve">   其他外交支出</t>
  </si>
  <si>
    <t xml:space="preserve">   现役部队</t>
  </si>
  <si>
    <t xml:space="preserve">     现役部队</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</si>
  <si>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</si>
  <si>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</si>
  <si>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</si>
  <si>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</si>
  <si>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</si>
  <si>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</si>
  <si>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</si>
  <si>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</si>
  <si>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</si>
  <si>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</si>
  <si>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</si>
  <si>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</si>
  <si>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边海防</t>
  </si>
  <si>
    <t xml:space="preserve">     其他国防动员支出</t>
  </si>
  <si>
    <t xml:space="preserve">   其他国防支出</t>
  </si>
  <si>
    <t xml:space="preserve">     其他国防支出</t>
  </si>
  <si>
    <t>203A</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</si>
  <si>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</si>
  <si>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</si>
  <si>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</si>
  <si>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</si>
  <si>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</si>
  <si>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</si>
  <si>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</si>
  <si>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</si>
  <si>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</si>
  <si>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</si>
  <si>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</si>
  <si>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</si>
  <si>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</si>
  <si>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</si>
  <si>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</si>
  <si>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</si>
  <si>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</si>
  <si>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</si>
  <si>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</si>
  <si>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</si>
  <si>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</si>
  <si>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</si>
  <si>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</si>
  <si>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</si>
  <si>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</si>
  <si>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</si>
  <si>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</si>
  <si>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仲裁</t>
  </si>
  <si>
    <t xml:space="preserve">     社区矫正</t>
  </si>
  <si>
    <t xml:space="preserve">     司法鉴定</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</si>
  <si>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</si>
  <si>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</si>
  <si>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</si>
  <si>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</si>
  <si>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</si>
  <si>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</si>
  <si>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</si>
  <si>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</si>
  <si>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</si>
  <si>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</si>
  <si>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</si>
  <si>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</si>
  <si>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</si>
  <si>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</si>
  <si>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</si>
  <si>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</si>
  <si>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</si>
  <si>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</si>
  <si>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</si>
  <si>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</si>
  <si>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</si>
  <si>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</si>
  <si>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204A</t>
  </si>
  <si>
    <t>204B</t>
  </si>
  <si>
    <t>县对下一般性转移支付补助</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</si>
  <si>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</si>
  <si>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</si>
  <si>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</si>
  <si>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</si>
  <si>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</si>
  <si>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</si>
  <si>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</si>
  <si>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</si>
  <si>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化解农村义务教育债务支出</t>
  </si>
  <si>
    <t xml:space="preserve">     化解普通高中债务支出</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</si>
  <si>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</si>
  <si>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</si>
  <si>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</si>
  <si>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</si>
  <si>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</si>
  <si>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</si>
  <si>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</si>
  <si>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</si>
  <si>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</si>
  <si>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</si>
  <si>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</si>
  <si>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</si>
  <si>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</si>
  <si>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</si>
  <si>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</si>
  <si>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</si>
  <si>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</si>
  <si>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</si>
  <si>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</si>
  <si>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</si>
  <si>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</si>
  <si>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</si>
  <si>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</si>
  <si>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</si>
  <si>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</si>
  <si>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</si>
  <si>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</si>
  <si>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</si>
  <si>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</si>
  <si>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</si>
  <si>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</si>
  <si>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</si>
  <si>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</si>
  <si>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</si>
  <si>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</si>
  <si>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</si>
  <si>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</si>
  <si>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</si>
  <si>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</si>
  <si>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</si>
  <si>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205A</t>
  </si>
  <si>
    <t>205B</t>
  </si>
  <si>
    <t>县对下一般性转移支付补助（义务教育）</t>
  </si>
  <si>
    <t xml:space="preserve">   科学技术管理事务</t>
  </si>
  <si>
    <t xml:space="preserve">     其他科学技术管理事务支出</t>
  </si>
  <si>
    <t xml:space="preserve">   基础研究</t>
  </si>
  <si>
    <t xml:space="preserve">     机构运行</t>
  </si>
  <si>
    <t xml:space="preserve">     自然科学基金</t>
  </si>
  <si>
    <t xml:space="preserve">     重点实验室及相关设施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</si>
  <si>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</si>
  <si>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</si>
  <si>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</si>
  <si>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</si>
  <si>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</si>
  <si>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</si>
  <si>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</si>
  <si>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</si>
  <si>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</si>
  <si>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</si>
  <si>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</si>
  <si>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</si>
  <si>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</si>
  <si>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</si>
  <si>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</si>
  <si>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</si>
  <si>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</si>
  <si>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</si>
  <si>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</si>
  <si>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</si>
  <si>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</si>
  <si>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</si>
  <si>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</si>
  <si>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</si>
  <si>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</si>
  <si>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</si>
  <si>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</si>
  <si>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</si>
  <si>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</si>
  <si>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</si>
  <si>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</si>
  <si>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</si>
  <si>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</si>
  <si>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</si>
  <si>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</si>
  <si>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</si>
  <si>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</si>
  <si>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</si>
  <si>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</si>
  <si>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</si>
  <si>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</si>
  <si>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</si>
  <si>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206A</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</si>
  <si>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</si>
  <si>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</si>
  <si>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</si>
  <si>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</si>
  <si>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</si>
  <si>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</si>
  <si>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</si>
  <si>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</si>
  <si>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</si>
  <si>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</si>
  <si>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</si>
  <si>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</si>
  <si>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</si>
  <si>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</si>
  <si>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</si>
  <si>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</si>
  <si>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</si>
  <si>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</si>
  <si>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</si>
  <si>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</si>
  <si>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</si>
  <si>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</si>
  <si>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</si>
  <si>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</si>
  <si>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</si>
  <si>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</si>
  <si>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</si>
  <si>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</si>
  <si>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</si>
  <si>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</si>
  <si>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</si>
  <si>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</si>
  <si>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</si>
  <si>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广播</t>
  </si>
  <si>
    <t xml:space="preserve">     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</si>
  <si>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</si>
  <si>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</si>
  <si>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</si>
  <si>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</si>
  <si>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</si>
  <si>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</si>
  <si>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</si>
  <si>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</si>
  <si>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207A</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</si>
  <si>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</si>
  <si>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</si>
  <si>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</si>
  <si>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</si>
  <si>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</si>
  <si>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</si>
  <si>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</si>
  <si>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</si>
  <si>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</si>
  <si>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</si>
  <si>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</si>
  <si>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</si>
  <si>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</si>
  <si>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</si>
  <si>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</si>
  <si>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</si>
  <si>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</si>
  <si>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</si>
  <si>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</si>
  <si>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</si>
  <si>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</si>
  <si>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</si>
  <si>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</si>
  <si>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</si>
  <si>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</si>
  <si>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</si>
  <si>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</si>
  <si>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</si>
  <si>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</si>
  <si>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</si>
  <si>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</si>
  <si>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</si>
  <si>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</si>
  <si>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</si>
  <si>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</si>
  <si>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</si>
  <si>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</si>
  <si>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</si>
  <si>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</si>
  <si>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</si>
  <si>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</si>
  <si>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</si>
  <si>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</si>
  <si>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</si>
  <si>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</si>
  <si>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</si>
  <si>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</si>
  <si>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</si>
  <si>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</si>
  <si>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</si>
  <si>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</si>
  <si>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</si>
  <si>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</si>
  <si>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</si>
  <si>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</si>
  <si>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</si>
  <si>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</si>
  <si>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</si>
  <si>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</si>
  <si>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</si>
  <si>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</si>
  <si>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</si>
  <si>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</si>
  <si>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</si>
  <si>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</si>
  <si>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</si>
  <si>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</si>
  <si>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</si>
  <si>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</si>
  <si>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</si>
  <si>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</si>
  <si>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</si>
  <si>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</si>
  <si>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</si>
  <si>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</si>
  <si>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</si>
  <si>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</si>
  <si>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</si>
  <si>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</si>
  <si>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</si>
  <si>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</si>
  <si>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</si>
  <si>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</si>
  <si>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</si>
  <si>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</si>
  <si>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</si>
  <si>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</si>
  <si>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</si>
  <si>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</si>
  <si>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</si>
  <si>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</si>
  <si>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</si>
  <si>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</si>
  <si>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财政对生育保险基金的补助</t>
  </si>
  <si>
    <t xml:space="preserve">     其他财政对社会保险基金的补助</t>
  </si>
  <si>
    <t xml:space="preserve">   退役军人管理事务</t>
  </si>
  <si>
    <t xml:space="preserve">     拥军优属</t>
  </si>
  <si>
    <t xml:space="preserve">     部队供应</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</si>
  <si>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</si>
  <si>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</si>
  <si>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</si>
  <si>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</si>
  <si>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</si>
  <si>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</si>
  <si>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208A</t>
  </si>
  <si>
    <t>208B</t>
  </si>
  <si>
    <t>县对下一般性转移支付补助（基本养老保险和低保）</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</si>
  <si>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</si>
  <si>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</si>
  <si>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</si>
  <si>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</si>
  <si>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</si>
  <si>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</si>
  <si>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</si>
  <si>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</si>
  <si>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</si>
  <si>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</si>
  <si>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</si>
  <si>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</si>
  <si>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</si>
  <si>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</si>
  <si>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</si>
  <si>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</si>
  <si>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</si>
  <si>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</si>
  <si>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</si>
  <si>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</si>
  <si>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</si>
  <si>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</si>
  <si>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</si>
  <si>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</si>
  <si>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</si>
  <si>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</si>
  <si>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</si>
  <si>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</si>
  <si>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</si>
  <si>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</si>
  <si>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</si>
  <si>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</si>
  <si>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</si>
  <si>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</si>
  <si>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</si>
  <si>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</si>
  <si>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</si>
  <si>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</si>
  <si>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</si>
  <si>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</si>
  <si>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</si>
  <si>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</si>
  <si>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</si>
  <si>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</si>
  <si>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</si>
  <si>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</si>
  <si>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</si>
  <si>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</si>
  <si>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</si>
  <si>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</si>
  <si>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</si>
  <si>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</si>
  <si>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</si>
  <si>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</si>
  <si>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</si>
  <si>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</si>
  <si>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</si>
  <si>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</si>
  <si>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</si>
  <si>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</si>
  <si>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老龄卫生健康事务</t>
  </si>
  <si>
    <t xml:space="preserve">   育幼服务</t>
  </si>
  <si>
    <t xml:space="preserve">     其他育幼服务支出</t>
  </si>
  <si>
    <t xml:space="preserve">   其他卫生健康支出</t>
  </si>
  <si>
    <t xml:space="preserve">     其他卫生健康支出</t>
  </si>
  <si>
    <t>210A</t>
  </si>
  <si>
    <t>210B</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</si>
  <si>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</si>
  <si>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</si>
  <si>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</si>
  <si>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</si>
  <si>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</si>
  <si>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</si>
  <si>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</si>
  <si>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</si>
  <si>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</si>
  <si>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</si>
  <si>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</si>
  <si>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</si>
  <si>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</si>
  <si>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</si>
  <si>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</si>
  <si>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</si>
  <si>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</si>
  <si>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</si>
  <si>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</si>
  <si>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</si>
  <si>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</si>
  <si>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</si>
  <si>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</si>
  <si>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</si>
  <si>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</si>
  <si>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</si>
  <si>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</si>
  <si>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</si>
  <si>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</si>
  <si>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</si>
  <si>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</si>
  <si>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</si>
  <si>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</si>
  <si>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</si>
  <si>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</si>
  <si>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</si>
  <si>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</si>
  <si>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</si>
  <si>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</si>
  <si>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</si>
  <si>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</si>
  <si>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</si>
  <si>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</si>
  <si>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</si>
  <si>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</si>
  <si>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</si>
  <si>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</si>
  <si>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</si>
  <si>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</si>
  <si>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</si>
  <si>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</si>
  <si>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</si>
  <si>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</si>
  <si>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</si>
  <si>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</si>
  <si>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可再生能源</t>
  </si>
  <si>
    <t xml:space="preserve">   循环经济</t>
  </si>
  <si>
    <t xml:space="preserve">     循环经济</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</si>
  <si>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</si>
  <si>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</si>
  <si>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</si>
  <si>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</si>
  <si>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</si>
  <si>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</si>
  <si>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</si>
  <si>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</si>
  <si>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</si>
  <si>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</si>
  <si>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t>
  </si>
  <si>
    <t xml:space="preserve">     其他节能环保支出</t>
  </si>
  <si>
    <t>211A</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</si>
  <si>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</si>
  <si>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</si>
  <si>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</si>
  <si>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</si>
  <si>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</si>
  <si>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</si>
  <si>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</si>
  <si>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</si>
  <si>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</si>
  <si>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</si>
  <si>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</si>
  <si>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</si>
  <si>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</si>
  <si>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</si>
  <si>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</si>
  <si>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</si>
  <si>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</si>
  <si>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</si>
  <si>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</si>
  <si>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212A</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</si>
  <si>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</si>
  <si>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</si>
  <si>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</si>
  <si>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</si>
  <si>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</si>
  <si>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</si>
  <si>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</si>
  <si>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</si>
  <si>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</si>
  <si>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</si>
  <si>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</si>
  <si>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</si>
  <si>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</si>
  <si>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</si>
  <si>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</si>
  <si>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</si>
  <si>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</si>
  <si>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</si>
  <si>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成品油价格改革对渔业的补贴</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</si>
  <si>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</si>
  <si>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</si>
  <si>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</si>
  <si>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</si>
  <si>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</si>
  <si>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</si>
  <si>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</si>
  <si>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</si>
  <si>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</si>
  <si>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自然保护区等管理</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</si>
  <si>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</si>
  <si>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</si>
  <si>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</si>
  <si>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</si>
  <si>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</si>
  <si>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</si>
  <si>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</si>
  <si>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</si>
  <si>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</si>
  <si>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成品油价格改革对林业的补贴</t>
  </si>
  <si>
    <t xml:space="preserve">     林业草原防灾减灾</t>
  </si>
  <si>
    <t xml:space="preserve">     国家公园</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</si>
  <si>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</si>
  <si>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</si>
  <si>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</si>
  <si>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</si>
  <si>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</si>
  <si>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</si>
  <si>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</si>
  <si>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</si>
  <si>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</si>
  <si>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</si>
  <si>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</si>
  <si>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</si>
  <si>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</si>
  <si>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</si>
  <si>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</si>
  <si>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</si>
  <si>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</si>
  <si>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</si>
  <si>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</si>
  <si>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</si>
  <si>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</si>
  <si>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</si>
  <si>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</si>
  <si>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</si>
  <si>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</si>
  <si>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</si>
  <si>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</si>
  <si>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</si>
  <si>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</si>
  <si>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</si>
  <si>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</si>
  <si>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</si>
  <si>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</si>
  <si>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</si>
  <si>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</si>
  <si>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</si>
  <si>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</si>
  <si>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</si>
  <si>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</si>
  <si>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</si>
  <si>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</si>
  <si>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</si>
  <si>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</si>
  <si>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</si>
  <si>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</si>
  <si>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</si>
  <si>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</si>
  <si>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</si>
  <si>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</si>
  <si>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</si>
  <si>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</si>
  <si>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</si>
  <si>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</si>
  <si>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</si>
  <si>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213A</t>
  </si>
  <si>
    <t>213B</t>
  </si>
  <si>
    <t>县对下一般性转移支付补助（农村综合改革）</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</si>
  <si>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</si>
  <si>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</si>
  <si>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</si>
  <si>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</si>
  <si>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</si>
  <si>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</si>
  <si>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</si>
  <si>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</si>
  <si>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</si>
  <si>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</si>
  <si>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</si>
  <si>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</si>
  <si>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</si>
  <si>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</si>
  <si>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</si>
  <si>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</si>
  <si>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</si>
  <si>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</si>
  <si>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</si>
  <si>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</si>
  <si>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</si>
  <si>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</si>
  <si>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</si>
  <si>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</si>
  <si>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</si>
  <si>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</si>
  <si>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</si>
  <si>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</si>
  <si>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</si>
  <si>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</si>
  <si>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</si>
  <si>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</si>
  <si>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</si>
  <si>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</si>
  <si>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</si>
  <si>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</si>
  <si>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</si>
  <si>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</si>
  <si>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</si>
  <si>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</si>
  <si>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</si>
  <si>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</si>
  <si>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</si>
  <si>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</si>
  <si>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</si>
  <si>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</si>
  <si>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</si>
  <si>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</si>
  <si>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</si>
  <si>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</si>
  <si>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214A</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</si>
  <si>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</si>
  <si>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</si>
  <si>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</si>
  <si>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</si>
  <si>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</si>
  <si>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</si>
  <si>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</si>
  <si>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</si>
  <si>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</si>
  <si>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</si>
  <si>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</si>
  <si>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</si>
  <si>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</si>
  <si>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</si>
  <si>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</si>
  <si>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</si>
  <si>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</si>
  <si>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</si>
  <si>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</si>
  <si>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</si>
  <si>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</si>
  <si>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</si>
  <si>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</si>
  <si>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</si>
  <si>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信息安全建设</t>
  </si>
  <si>
    <t xml:space="preserve">     专用通信</t>
  </si>
  <si>
    <t xml:space="preserve">     无线电及信息通信监管</t>
  </si>
  <si>
    <t xml:space="preserve">     工业和信息产业战略研究与标准制定</t>
  </si>
  <si>
    <t xml:space="preserve">     工业和信息产业支持</t>
  </si>
  <si>
    <t xml:space="preserve">     电子专项工程</t>
  </si>
  <si>
    <t xml:space="preserve">     技术基础研究</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</si>
  <si>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</si>
  <si>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</si>
  <si>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</si>
  <si>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</si>
  <si>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</si>
  <si>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</si>
  <si>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</si>
  <si>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</si>
  <si>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</si>
  <si>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</si>
  <si>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</si>
  <si>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</si>
  <si>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</si>
  <si>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</si>
  <si>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</si>
  <si>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</si>
  <si>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</si>
  <si>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</si>
  <si>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215A</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</si>
  <si>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</si>
  <si>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</si>
  <si>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</si>
  <si>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</si>
  <si>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</si>
  <si>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</si>
  <si>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</si>
  <si>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</si>
  <si>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</si>
  <si>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</si>
  <si>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</si>
  <si>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</si>
  <si>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216A</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</si>
  <si>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</si>
  <si>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</si>
  <si>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</si>
  <si>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</si>
  <si>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</si>
  <si>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</si>
  <si>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</si>
  <si>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</si>
  <si>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</si>
  <si>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</si>
  <si>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</si>
  <si>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</si>
  <si>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</si>
  <si>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</si>
  <si>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</si>
  <si>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</si>
  <si>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</si>
  <si>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</si>
  <si>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</si>
  <si>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其他金融支出</t>
  </si>
  <si>
    <t xml:space="preserve">     重点企业贷款贴息</t>
  </si>
  <si>
    <t>217A</t>
  </si>
  <si>
    <t xml:space="preserve">   一般公共服务</t>
  </si>
  <si>
    <t xml:space="preserve">   教育</t>
  </si>
  <si>
    <t xml:space="preserve">   文化体育与传媒</t>
  </si>
  <si>
    <t xml:space="preserve">   医疗卫生</t>
  </si>
  <si>
    <t xml:space="preserve">   节能环保</t>
  </si>
  <si>
    <t xml:space="preserve">   农业</t>
  </si>
  <si>
    <t xml:space="preserve">   交通运输</t>
  </si>
  <si>
    <t xml:space="preserve">   住房保障</t>
  </si>
  <si>
    <t xml:space="preserve">   其他支出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</si>
  <si>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</si>
  <si>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</si>
  <si>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</si>
  <si>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</si>
  <si>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</si>
  <si>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</si>
  <si>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</si>
  <si>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</si>
  <si>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</si>
  <si>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</si>
  <si>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</si>
  <si>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</si>
  <si>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</si>
  <si>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</si>
  <si>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</si>
  <si>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</si>
  <si>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</si>
  <si>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</si>
  <si>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</si>
  <si>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</si>
  <si>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</si>
  <si>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</si>
  <si>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</si>
  <si>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</si>
  <si>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</si>
  <si>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</si>
  <si>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</si>
  <si>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</si>
  <si>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</si>
  <si>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</si>
  <si>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</si>
  <si>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</si>
  <si>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</si>
  <si>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</si>
  <si>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</si>
  <si>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</si>
  <si>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</si>
  <si>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220A</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</si>
  <si>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</si>
  <si>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</si>
  <si>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</si>
  <si>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</si>
  <si>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</si>
  <si>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</si>
  <si>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</si>
  <si>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</si>
  <si>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</si>
  <si>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</si>
  <si>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</si>
  <si>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</si>
  <si>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</si>
  <si>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</si>
  <si>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</si>
  <si>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</si>
  <si>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</si>
  <si>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</si>
  <si>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</si>
  <si>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221A</t>
  </si>
  <si>
    <t xml:space="preserve">   粮油事务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</si>
  <si>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</si>
  <si>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</si>
  <si>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</si>
  <si>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</si>
  <si>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</si>
  <si>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</si>
  <si>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</si>
  <si>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</si>
  <si>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</si>
  <si>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</si>
  <si>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</si>
  <si>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物资保管体系</t>
  </si>
  <si>
    <t xml:space="preserve">     其他粮油事务支出</t>
  </si>
  <si>
    <t xml:space="preserve">   物资事务</t>
  </si>
  <si>
    <t xml:space="preserve">     铁路专用线</t>
  </si>
  <si>
    <t xml:space="preserve">     护库武警和民兵支出</t>
  </si>
  <si>
    <t xml:space="preserve">     物资保管与保养</t>
  </si>
  <si>
    <t xml:space="preserve">     专项贷款利息</t>
  </si>
  <si>
    <t xml:space="preserve">     物资转移</t>
  </si>
  <si>
    <t xml:space="preserve">     物资轮换</t>
  </si>
  <si>
    <t xml:space="preserve">     仓库建设</t>
  </si>
  <si>
    <t xml:space="preserve">     仓库安防</t>
  </si>
  <si>
    <t xml:space="preserve">     其他物资事务支出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</si>
  <si>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</si>
  <si>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</si>
  <si>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</si>
  <si>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</si>
  <si>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</si>
  <si>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</si>
  <si>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</si>
  <si>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</si>
  <si>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</si>
  <si>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</si>
  <si>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</si>
  <si>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</si>
  <si>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</si>
  <si>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</si>
  <si>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</si>
  <si>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</si>
  <si>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</si>
  <si>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</si>
  <si>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</si>
  <si>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</si>
  <si>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</si>
  <si>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</si>
  <si>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</si>
  <si>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</si>
  <si>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</si>
  <si>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222A</t>
  </si>
  <si>
    <t xml:space="preserve">   应急管理事务</t>
  </si>
  <si>
    <t xml:space="preserve">     灾害风险防治</t>
  </si>
  <si>
    <t xml:space="preserve">     国务院安委会专项</t>
  </si>
  <si>
    <t xml:space="preserve">     安全监管</t>
  </si>
  <si>
    <t xml:space="preserve">     安全生产基础</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</si>
  <si>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</si>
  <si>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</si>
  <si>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</si>
  <si>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</si>
  <si>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</si>
  <si>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</si>
  <si>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</si>
  <si>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</si>
  <si>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</si>
  <si>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</si>
  <si>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</si>
  <si>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</si>
  <si>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</si>
  <si>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</si>
  <si>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</si>
  <si>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</si>
  <si>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</si>
  <si>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</si>
  <si>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</si>
  <si>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</si>
  <si>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</si>
  <si>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</si>
  <si>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</si>
  <si>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</si>
  <si>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</si>
  <si>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</si>
  <si>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</si>
  <si>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</si>
  <si>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中央自然灾害生活补助</t>
  </si>
  <si>
    <t xml:space="preserve">     地方自然灾害生活补助</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</si>
  <si>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</si>
  <si>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</si>
  <si>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</si>
  <si>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</si>
  <si>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</si>
  <si>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224A</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</si>
  <si>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</si>
  <si>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</si>
  <si>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</si>
  <si>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</si>
  <si>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</si>
  <si>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232A</t>
  </si>
  <si>
    <t xml:space="preserve">   地方政府一般债务发行费用支出</t>
  </si>
  <si>
    <t xml:space="preserve">   年初预留</t>
  </si>
  <si>
    <t>229A</t>
  </si>
  <si>
    <t>县本级一般公共预算支出</t>
  </si>
  <si>
    <t>1-5  2026年宜良县县本级一般公共预算政府预算经济分类表（基本支出）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</si>
  <si>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</si>
  <si>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</si>
  <si>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</si>
  <si>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</si>
  <si>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</si>
  <si>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</si>
  <si>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</si>
  <si>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</si>
  <si>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</si>
  <si>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</si>
  <si>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</si>
  <si>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</si>
  <si>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</si>
  <si>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</si>
  <si>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</si>
  <si>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</si>
  <si>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</si>
  <si>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</si>
  <si>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</si>
  <si>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</si>
  <si>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</si>
  <si>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</si>
  <si>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</si>
  <si>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</si>
  <si>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</si>
  <si>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</si>
  <si>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助学金</t>
  </si>
  <si>
    <t xml:space="preserve">  离退休费</t>
  </si>
  <si>
    <t xml:space="preserve">  其他对个人和家庭的补助</t>
  </si>
  <si>
    <t>支  出  合  计</t>
  </si>
  <si>
    <t>1-6  2026年宜良县县本级一般公共预算支出表(县对下转移支付项目)</t>
  </si>
  <si>
    <t>项       目</t>
  </si>
  <si>
    <t>其中：延续项目</t>
  </si>
  <si>
    <t>其中：新增项目</t>
  </si>
  <si>
    <t>一般公共服务支出</t>
  </si>
  <si>
    <t>……</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</si>
  <si>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</si>
  <si>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</si>
  <si>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</si>
  <si>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</si>
  <si>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</si>
  <si>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</si>
  <si>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</si>
  <si>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</si>
  <si>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</si>
  <si>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</si>
  <si>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</si>
  <si>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</si>
  <si>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</si>
  <si>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</si>
  <si>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</si>
  <si>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</si>
  <si>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</si>
  <si>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</si>
  <si>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</si>
  <si>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说明：2026年县级预算无此项支出安排，本表为空表。</t>
  </si>
  <si>
    <t>1-7  2026年宜良县分地区税收返还和转移支付预算表</t>
  </si>
  <si>
    <t>州（市）</t>
  </si>
  <si>
    <t>税收返还</t>
  </si>
  <si>
    <t>转移支付</t>
  </si>
  <si>
    <t>一、提前下达数</t>
  </si>
  <si>
    <t xml:space="preserve"> </t>
  </si>
  <si>
    <t>二、预算数</t>
  </si>
  <si>
    <t>1-8  2026年宜良县县本级“三公”经费预算财政拨款情况统计表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</si>
  <si>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</si>
  <si>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</si>
  <si>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</si>
  <si>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</si>
  <si>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</si>
  <si>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</si>
  <si>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</si>
  <si>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</si>
  <si>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二、“三公”经费增减变化原因说明:本年三公经费增加2万元，原因是公务接待费按在职人数按定额测算，定额标准未变，在职人员人数增加，导致费用增加。</t>
  </si>
  <si>
    <t>2-1 2026年宜良县政府性基金预算收入情况表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</si>
  <si>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</si>
  <si>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</si>
  <si>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</si>
  <si>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</si>
  <si>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</si>
  <si>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</si>
  <si>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</si>
  <si>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</si>
  <si>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</si>
  <si>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</si>
  <si>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</si>
  <si>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</si>
  <si>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</si>
  <si>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</si>
  <si>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</si>
  <si>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</si>
  <si>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</si>
  <si>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</si>
  <si>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</si>
  <si>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</si>
  <si>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</si>
  <si>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</si>
  <si>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</si>
  <si>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</si>
  <si>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</si>
  <si>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</si>
  <si>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</si>
  <si>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</si>
  <si>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</si>
  <si>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</si>
  <si>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</si>
  <si>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</si>
  <si>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</si>
  <si>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</si>
  <si>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</si>
  <si>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</si>
  <si>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</si>
  <si>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</si>
  <si>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</si>
  <si>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</si>
  <si>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</si>
  <si>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</si>
  <si>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</si>
  <si>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</si>
  <si>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</si>
  <si>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</si>
  <si>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</si>
  <si>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</si>
  <si>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全县政府性基金预算收入</t>
  </si>
  <si>
    <t>地方政府专项债务收入</t>
  </si>
  <si>
    <t xml:space="preserve">  政府性基金转移收入</t>
  </si>
  <si>
    <t xml:space="preserve">     政府性基金补助收入</t>
  </si>
  <si>
    <t xml:space="preserve">     抗疫特别国债转移支付收入</t>
  </si>
  <si>
    <t>2-2 2026年宜良县政府性基金预算支出情况表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</si>
  <si>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</si>
  <si>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</si>
  <si>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</si>
  <si>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</si>
  <si>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</si>
  <si>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</si>
  <si>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</si>
  <si>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</si>
  <si>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</si>
  <si>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</si>
  <si>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</si>
  <si>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</si>
  <si>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</si>
  <si>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</si>
  <si>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</si>
  <si>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</si>
  <si>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</si>
  <si>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</si>
  <si>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</si>
  <si>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</si>
  <si>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</si>
  <si>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</si>
  <si>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</si>
  <si>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</si>
  <si>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</si>
  <si>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</si>
  <si>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</si>
  <si>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</si>
  <si>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</si>
  <si>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</si>
  <si>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</si>
  <si>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</si>
  <si>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</si>
  <si>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</si>
  <si>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</si>
  <si>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</si>
  <si>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</si>
  <si>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</si>
  <si>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</si>
  <si>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</si>
  <si>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</si>
  <si>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</si>
  <si>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</si>
  <si>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</si>
  <si>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</si>
  <si>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</si>
  <si>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</si>
  <si>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</si>
  <si>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</si>
  <si>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</si>
  <si>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</si>
  <si>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</si>
  <si>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</si>
  <si>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</si>
  <si>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</si>
  <si>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</si>
  <si>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</si>
  <si>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</si>
  <si>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</si>
  <si>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</si>
  <si>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</si>
  <si>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</si>
  <si>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</si>
  <si>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超长期特别国债安排的支出</t>
  </si>
  <si>
    <t xml:space="preserve">      其他节能环保支出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</si>
  <si>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</si>
  <si>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</si>
  <si>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</si>
  <si>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</si>
  <si>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</si>
  <si>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</si>
  <si>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</si>
  <si>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</si>
  <si>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</si>
  <si>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</si>
  <si>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</si>
  <si>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</si>
  <si>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</si>
  <si>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</si>
  <si>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</si>
  <si>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</si>
  <si>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</si>
  <si>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</si>
  <si>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</si>
  <si>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</si>
  <si>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</si>
  <si>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</si>
  <si>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</si>
  <si>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</si>
  <si>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</si>
  <si>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 xml:space="preserve">      农业生产发展支出</t>
  </si>
  <si>
    <t xml:space="preserve">      农村社会事务支出</t>
  </si>
  <si>
    <t xml:space="preserve">      农业农村生态环境支出</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</si>
  <si>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</si>
  <si>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</si>
  <si>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</si>
  <si>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</si>
  <si>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</si>
  <si>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</si>
  <si>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</si>
  <si>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</si>
  <si>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</si>
  <si>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</si>
  <si>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</si>
  <si>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</si>
  <si>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</si>
  <si>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</si>
  <si>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</si>
  <si>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</si>
  <si>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</si>
  <si>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</si>
  <si>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</si>
  <si>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</si>
  <si>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</si>
  <si>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</si>
  <si>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</si>
  <si>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</si>
  <si>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</si>
  <si>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</si>
  <si>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</si>
  <si>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</si>
  <si>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</si>
  <si>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</si>
  <si>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</si>
  <si>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</si>
  <si>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</si>
  <si>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</si>
  <si>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</si>
  <si>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</si>
  <si>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</si>
  <si>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</si>
  <si>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</si>
  <si>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</si>
  <si>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</si>
  <si>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</si>
  <si>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</si>
  <si>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</si>
  <si>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</si>
  <si>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</si>
  <si>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</si>
  <si>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</si>
  <si>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</si>
  <si>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</si>
  <si>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</si>
  <si>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</si>
  <si>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</si>
  <si>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</si>
  <si>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</si>
  <si>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</si>
  <si>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</si>
  <si>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</si>
  <si>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</si>
  <si>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</si>
  <si>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</si>
  <si>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</si>
  <si>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</si>
  <si>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</si>
  <si>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</si>
  <si>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</si>
  <si>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</si>
  <si>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</si>
  <si>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</si>
  <si>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</si>
  <si>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</si>
  <si>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</si>
  <si>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</si>
  <si>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</si>
  <si>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</si>
  <si>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</si>
  <si>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</si>
  <si>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</si>
  <si>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</si>
  <si>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</si>
  <si>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</si>
  <si>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</si>
  <si>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</si>
  <si>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</si>
  <si>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</si>
  <si>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</si>
  <si>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</si>
  <si>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</si>
  <si>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</si>
  <si>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</si>
  <si>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</si>
  <si>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</si>
  <si>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</si>
  <si>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</si>
  <si>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</si>
  <si>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</si>
  <si>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</si>
  <si>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</si>
  <si>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</si>
  <si>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21372</t>
  </si>
  <si>
    <t>2137201</t>
  </si>
  <si>
    <t xml:space="preserve">       移民补助</t>
  </si>
  <si>
    <t>2137202</t>
  </si>
  <si>
    <t xml:space="preserve">       基础设施建设和经济发展</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</si>
  <si>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</si>
  <si>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</si>
  <si>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</si>
  <si>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</si>
  <si>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</si>
  <si>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</si>
  <si>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</si>
  <si>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</si>
  <si>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</si>
  <si>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</si>
  <si>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</si>
  <si>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</si>
  <si>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</si>
  <si>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</si>
  <si>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</si>
  <si>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</si>
  <si>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</si>
  <si>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</si>
  <si>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</si>
  <si>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</si>
  <si>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</si>
  <si>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</si>
  <si>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</si>
  <si>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</si>
  <si>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</si>
  <si>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</si>
  <si>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</si>
  <si>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</si>
  <si>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</si>
  <si>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</si>
  <si>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</si>
  <si>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</si>
  <si>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</si>
  <si>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</si>
  <si>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</si>
  <si>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</si>
  <si>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</si>
  <si>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</si>
  <si>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</si>
  <si>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</si>
  <si>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</si>
  <si>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</si>
  <si>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</si>
  <si>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</si>
  <si>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</si>
  <si>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</si>
  <si>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</si>
  <si>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</si>
  <si>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</si>
  <si>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</si>
  <si>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</si>
  <si>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</si>
  <si>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</si>
  <si>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</si>
  <si>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</si>
  <si>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</si>
  <si>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</si>
  <si>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</si>
  <si>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</si>
  <si>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</si>
  <si>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</si>
  <si>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</si>
  <si>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</si>
  <si>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</si>
  <si>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</si>
  <si>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</si>
  <si>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</si>
  <si>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</si>
  <si>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</si>
  <si>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</si>
  <si>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</si>
  <si>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</si>
  <si>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</si>
  <si>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</si>
  <si>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</si>
  <si>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</si>
  <si>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</si>
  <si>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</si>
  <si>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</si>
  <si>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</si>
  <si>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</si>
  <si>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</si>
  <si>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</si>
  <si>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</si>
  <si>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</si>
  <si>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</si>
  <si>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</si>
  <si>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</si>
  <si>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</si>
  <si>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</si>
  <si>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</si>
  <si>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</si>
  <si>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</si>
  <si>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</si>
  <si>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</si>
  <si>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</si>
  <si>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</si>
  <si>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</si>
  <si>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</si>
  <si>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</si>
  <si>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</si>
  <si>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</si>
  <si>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</si>
  <si>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</si>
  <si>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</si>
  <si>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八、住房保障支出</t>
  </si>
  <si>
    <t xml:space="preserve">      其他住房保障支出</t>
  </si>
  <si>
    <t>九、其他支出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</si>
  <si>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</si>
  <si>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</si>
  <si>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</si>
  <si>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</si>
  <si>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</si>
  <si>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</si>
  <si>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</si>
  <si>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</si>
  <si>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</si>
  <si>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</si>
  <si>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</si>
  <si>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</si>
  <si>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</si>
  <si>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</si>
  <si>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</si>
  <si>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</si>
  <si>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</si>
  <si>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</si>
  <si>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</si>
  <si>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</si>
  <si>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</si>
  <si>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</si>
  <si>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</si>
  <si>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</si>
  <si>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</si>
  <si>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</si>
  <si>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</si>
  <si>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</si>
  <si>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</si>
  <si>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</si>
  <si>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</si>
  <si>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</si>
  <si>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</si>
  <si>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</si>
  <si>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</si>
  <si>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</si>
  <si>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</si>
  <si>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</si>
  <si>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</si>
  <si>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</si>
  <si>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</si>
  <si>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</si>
  <si>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</si>
  <si>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</si>
  <si>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</si>
  <si>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</si>
  <si>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</si>
  <si>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</si>
  <si>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</si>
  <si>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 xml:space="preserve">    超长期特别国债安排的其他支出</t>
  </si>
  <si>
    <t>2299899</t>
  </si>
  <si>
    <t xml:space="preserve">      其他支出</t>
  </si>
  <si>
    <t>十、债务付息支出</t>
  </si>
  <si>
    <t xml:space="preserve">    地方政府专项债务付息支出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</si>
  <si>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</si>
  <si>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</si>
  <si>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</si>
  <si>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</si>
  <si>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</si>
  <si>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</si>
  <si>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</si>
  <si>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</si>
  <si>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</si>
  <si>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</si>
  <si>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</si>
  <si>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</si>
  <si>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</si>
  <si>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</si>
  <si>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</si>
  <si>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</si>
  <si>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</si>
  <si>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</si>
  <si>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</si>
  <si>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</si>
  <si>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</si>
  <si>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</si>
  <si>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</si>
  <si>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</si>
  <si>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</si>
  <si>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</si>
  <si>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</si>
  <si>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</si>
  <si>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</si>
  <si>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</si>
  <si>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</si>
  <si>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</si>
  <si>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十一、债务发行费用支出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</si>
  <si>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</si>
  <si>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</si>
  <si>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</si>
  <si>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</si>
  <si>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</si>
  <si>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</si>
  <si>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</si>
  <si>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</si>
  <si>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</si>
  <si>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</si>
  <si>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</si>
  <si>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</si>
  <si>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</si>
  <si>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</si>
  <si>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</si>
  <si>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</si>
  <si>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</si>
  <si>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</si>
  <si>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</si>
  <si>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</si>
  <si>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</si>
  <si>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</si>
  <si>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</si>
  <si>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</si>
  <si>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</si>
  <si>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</si>
  <si>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</si>
  <si>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</si>
  <si>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</si>
  <si>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</si>
  <si>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</si>
  <si>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</si>
  <si>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</si>
  <si>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</si>
  <si>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十二、抗疫特别国债安排的支出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</si>
  <si>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</si>
  <si>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</si>
  <si>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</si>
  <si>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</si>
  <si>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</si>
  <si>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</si>
  <si>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</si>
  <si>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</si>
  <si>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</si>
  <si>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</si>
  <si>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</si>
  <si>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</si>
  <si>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</si>
  <si>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</si>
  <si>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</si>
  <si>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</si>
  <si>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</si>
  <si>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</si>
  <si>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</si>
  <si>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</si>
  <si>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</si>
  <si>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</si>
  <si>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</si>
  <si>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</si>
  <si>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</si>
  <si>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</si>
  <si>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</si>
  <si>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</si>
  <si>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</si>
  <si>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</si>
  <si>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</si>
  <si>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</si>
  <si>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</si>
  <si>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</si>
  <si>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</si>
  <si>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</si>
  <si>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</si>
  <si>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</si>
  <si>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</si>
  <si>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</si>
  <si>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全县政府性基金支出</t>
  </si>
  <si>
    <t>是</t>
  </si>
  <si>
    <t>230</t>
  </si>
  <si>
    <t>23004</t>
  </si>
  <si>
    <t xml:space="preserve">   政府性基金转移支付</t>
  </si>
  <si>
    <t>2300401</t>
  </si>
  <si>
    <t xml:space="preserve">     政府性基金补助支出</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</si>
  <si>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</si>
  <si>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</si>
  <si>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</si>
  <si>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</si>
  <si>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</si>
  <si>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</si>
  <si>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</si>
  <si>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</si>
  <si>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</si>
  <si>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</si>
  <si>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2026年宜良县政府性基金预算收入情况表</t>
  </si>
  <si>
    <t>县本级政府性基金预算收入</t>
  </si>
  <si>
    <t xml:space="preserve">   政府性基金补助收入</t>
  </si>
  <si>
    <t>否</t>
  </si>
  <si>
    <t xml:space="preserve">     政府性基金上解收入</t>
  </si>
  <si>
    <t>2-4 2026年宜良县县本级政府性基金预算支出情况表</t>
  </si>
  <si>
    <t>类</t>
  </si>
  <si>
    <t>县本级政府性基金支出</t>
  </si>
  <si>
    <t>23011</t>
  </si>
  <si>
    <t xml:space="preserve">   地方政府专项债务转贷支出</t>
  </si>
  <si>
    <t>上年结转对应安排支出</t>
  </si>
  <si>
    <t>2-5  2026年宜良县县本级政府性基金支出表(县对下转移支付)</t>
  </si>
  <si>
    <t>八、其他支出</t>
  </si>
  <si>
    <t>九、债务付息支出</t>
  </si>
  <si>
    <t>十、债务发行费用支出</t>
  </si>
  <si>
    <t>十一、抗疫特别国债安排的支出</t>
  </si>
  <si>
    <t>本年支出小计</t>
  </si>
  <si>
    <t>3-1  2026年宜良县国有资本经营收入预算情况表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</si>
  <si>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</si>
  <si>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</si>
  <si>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</si>
  <si>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</si>
  <si>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</si>
  <si>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</si>
  <si>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</si>
  <si>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</si>
  <si>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</si>
  <si>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</si>
  <si>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</si>
  <si>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</si>
  <si>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</si>
  <si>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</si>
  <si>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</si>
  <si>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</si>
  <si>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</si>
  <si>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</si>
  <si>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</si>
  <si>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</si>
  <si>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</si>
  <si>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</si>
  <si>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</si>
  <si>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</si>
  <si>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</si>
  <si>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</si>
  <si>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</si>
  <si>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</si>
  <si>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</si>
  <si>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</si>
  <si>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</si>
  <si>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</si>
  <si>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</si>
  <si>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</si>
  <si>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</si>
  <si>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全县国有资本经营收入</t>
  </si>
  <si>
    <t>上年结转</t>
  </si>
  <si>
    <t>账务调整收入</t>
  </si>
  <si>
    <t>3-2  2026年宜良县国有资本经营支出预算情况表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</si>
  <si>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</si>
  <si>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</si>
  <si>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</si>
  <si>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</si>
  <si>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</si>
  <si>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</si>
  <si>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</si>
  <si>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</si>
  <si>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</si>
  <si>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</si>
  <si>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</si>
  <si>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</si>
  <si>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</si>
  <si>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</si>
  <si>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</si>
  <si>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</si>
  <si>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</si>
  <si>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</si>
  <si>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</si>
  <si>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全县国有资本经营支出</t>
  </si>
  <si>
    <t>国有资本经营预算转移支付</t>
  </si>
  <si>
    <t>调出资金</t>
  </si>
  <si>
    <t>结转下年</t>
  </si>
  <si>
    <t>3-3  2026年宜良县县本级国有资本经营收入预算情况表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</si>
  <si>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</si>
  <si>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</si>
  <si>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</si>
  <si>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</si>
  <si>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</si>
  <si>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</si>
  <si>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</si>
  <si>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</si>
  <si>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</si>
  <si>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县本级国有资本经营收入</t>
  </si>
  <si>
    <t>3-4  2026年宜良县县本级国有资本经营支出预算情况表</t>
  </si>
  <si>
    <t>项   目</t>
  </si>
  <si>
    <t xml:space="preserve">   其他金融国有资本经营预算支出</t>
  </si>
  <si>
    <t>县本级国有资本经营支出</t>
  </si>
  <si>
    <t>3-5  2026年宜良县县本级国有资本经营预算转移支付表（分地区）</t>
  </si>
  <si>
    <t>地  区</t>
  </si>
  <si>
    <t>预算数</t>
  </si>
  <si>
    <t>合  计</t>
  </si>
  <si>
    <t>3-6  2026年宜良县县本级国有资本经营预算转移支付表（分项目）</t>
  </si>
  <si>
    <t>项目名称</t>
  </si>
  <si>
    <t>4-1  2026年宜良县社会保险基金收入预算情况表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</si>
  <si>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</si>
  <si>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</si>
  <si>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</si>
  <si>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</si>
  <si>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</si>
  <si>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</si>
  <si>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</si>
  <si>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</si>
  <si>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</si>
  <si>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</si>
  <si>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</si>
  <si>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</si>
  <si>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</si>
  <si>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</si>
  <si>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</si>
  <si>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</si>
  <si>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</si>
  <si>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</si>
  <si>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4-2  2026年宜良县社会保险基金支出预算情况表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</si>
  <si>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</si>
  <si>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</si>
  <si>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</si>
  <si>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</si>
  <si>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</si>
  <si>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</si>
  <si>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</si>
  <si>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</si>
  <si>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</si>
  <si>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</si>
  <si>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</si>
  <si>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</si>
  <si>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</si>
  <si>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</si>
  <si>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2026年宜良县县本级社会保险基金收入预算情况表</t>
  </si>
  <si>
    <t>4-4  2026年宜良县县本级社会保险基金支出预算情况表</t>
  </si>
  <si>
    <t>5-1  宜良县2025年地方政府债务限额及余额预算情况表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</si>
  <si>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</si>
  <si>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</si>
  <si>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</si>
  <si>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</si>
  <si>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</si>
  <si>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</si>
  <si>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</si>
  <si>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</si>
  <si>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</si>
  <si>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</si>
  <si>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</si>
  <si>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</si>
  <si>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</si>
  <si>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宜良县合计</t>
  </si>
  <si>
    <t xml:space="preserve">  一、宜良县本级</t>
  </si>
  <si>
    <t>注：1.本表反映上一年度本地区、本级及分地区地方政府债务限额及余额预计执行数。</t>
  </si>
  <si>
    <t xml:space="preserve">    2.本表由县级以上地方各级财政部门在本级人民代表大会批准预算后二十日内公开。</t>
  </si>
  <si>
    <t>昆明市2025年地方政府债务限额及余额预算情况表</t>
  </si>
  <si>
    <t>（以昆明市为例）</t>
  </si>
  <si>
    <t>2026年债务余额预计执行数</t>
  </si>
  <si>
    <t xml:space="preserve">  昆明市</t>
  </si>
  <si>
    <t xml:space="preserve">    昆明市本级</t>
  </si>
  <si>
    <t xml:space="preserve">    五华区</t>
  </si>
  <si>
    <t xml:space="preserve">    盘龙区</t>
  </si>
  <si>
    <t>5-2  宜良县2025年地方政府一般债务余额情况表</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</si>
  <si>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</si>
  <si>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</si>
  <si>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</si>
  <si>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</si>
  <si>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</si>
  <si>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</si>
  <si>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</si>
  <si>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</si>
  <si>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</si>
  <si>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</si>
  <si>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</si>
  <si>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注：1.本表反映本地区上两年度一般债务余额，上一年度一般债务限额、发行额、还本支出及余额，本年度财政赤字及一般债务限额。  
    2.本表由县级以上地方各级财政部门在本级人民代表大会批准预算后二十日内公开。
    3.本表“四、2025年地方政府一般债务还本额”只包括地方政府一般债券还本和外贷还本，不包括按照财政部要求列支在
     “2310399地方政府其他一般债务还本支出”的置换存量隐性债务部分。</t>
  </si>
  <si>
    <t>5-3  宜良县本级2025年地方政府一般债务余额情况表</t>
  </si>
  <si>
    <t xml:space="preserve">    中央转贷地方的国际金融组织和外国政府贷款</t>
  </si>
  <si>
    <t xml:space="preserve">    2025年地方政府一般债券发行额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</si>
  <si>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
    3.本表“四、2025年地方政府一般债务还本额”只包括地方政府一般债券还本和外贷还本，不包括按照财政部要求列支在
    “2310399地方政府其他一般债务还本支出”的置换存量隐性债务部分。</t>
  </si>
  <si>
    <t>5-4  宜良县2025年地方政府专项债务余额情况表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</si>
  <si>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</si>
  <si>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</si>
  <si>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</si>
  <si>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</si>
  <si>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</si>
  <si>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</si>
  <si>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七、2025年末地方政府专项债务余额限额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</si>
  <si>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3.本表“四、2025年地方政府专项债务还本额”只包括地方政府专项债券还本额，不包括按照财政部要求列支在
     “2310499其他政府性基金债务还本支出”的置换存量隐性债务部分。</t>
  </si>
  <si>
    <t>5-5  宜良县本级2025年地方政府专项债务余额情况表</t>
  </si>
  <si>
    <t>六、2025年地方政府专项债务新增限额</t>
  </si>
  <si>
    <t>七、2026年末地方政府专项债务余额限额</t>
  </si>
  <si>
    <t>注：1.本表反映本地区上两年度专项债务余额，上一年度专项债务限额、发行额、还本额及余额，本年度专项债务
      新增限额及限额。
    2.本表由县级以上地方各级财政部门在本级人民代表大会批准预算后二十日内公开。
    3.本表“四、2025年地方政府专项债务还本额”只包括地方政府专项债券还本额，不包括按照财政部要求列支在
     “2310499其他政府性基金债务还本支出”的置换存量隐性债务部分。</t>
  </si>
  <si>
    <t>5-6  宜良县地方政府债券发行及还本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</si>
  <si>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</si>
  <si>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</si>
  <si>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</si>
  <si>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</si>
  <si>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</si>
  <si>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</si>
  <si>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</si>
  <si>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</si>
  <si>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</si>
  <si>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</si>
  <si>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</si>
  <si>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</si>
  <si>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</si>
  <si>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</si>
  <si>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</si>
  <si>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</si>
  <si>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</si>
  <si>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</si>
  <si>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</si>
  <si>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</si>
  <si>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</si>
  <si>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</si>
  <si>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</si>
  <si>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</si>
  <si>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</si>
  <si>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</si>
  <si>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</si>
  <si>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</si>
  <si>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</si>
  <si>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</si>
  <si>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</si>
  <si>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宜良县2026年地方政府债务限额提前下达情况表</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</si>
  <si>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</si>
  <si>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</si>
  <si>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</si>
  <si>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</si>
  <si>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</si>
  <si>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</si>
  <si>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5-8  宜良县2026年年初新增地方政府债券资金安排表</t>
  </si>
  <si>
    <t>序号</t>
  </si>
  <si>
    <t>项目类型</t>
  </si>
  <si>
    <t>项目主管部门</t>
  </si>
  <si>
    <t>债券性质</t>
  </si>
  <si>
    <t>债券规模</t>
  </si>
  <si>
    <t>如：农村公路、市政道路等
如：土地储备、政府收费公路、棚改等</t>
  </si>
  <si>
    <t>一般债券
专项债券</t>
  </si>
  <si>
    <t>...</t>
  </si>
  <si>
    <t>注：本表反映本级当年提前下达的新增地方政府债券资金使用安排，由县级以上地方各级财政部门在本级人民代表大会批准预算后二十日内公开。</t>
  </si>
  <si>
    <t>6-1   宜良县2026年县级重大政策和重点项目绩效目标表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</si>
  <si>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</si>
  <si>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</si>
  <si>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</si>
  <si>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</si>
  <si>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</si>
  <si>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</si>
  <si>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</si>
  <si>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</si>
  <si>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</si>
  <si>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</si>
  <si>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宜良县科学技术和工业信息化局</t>
  </si>
  <si>
    <t>拨付石林针织有限公司职工安置经费</t>
  </si>
  <si>
    <t>昆明市石林针织有限责任公司于2015年改制，根据《中共昆明市委办公厅、昆明市人民政府办公厅关于昆明市深化国有企业改革有关配套文件》（昆办通(2002)42号）、《事业保险条例》（国务院令258号）、《云南省企业退休人员社会化管理服务工作实施细则（云政办发(2005)52号）、关于在深化国有企业改革中劳动保障问题的处理意见》（云劳社发(2006)11号）等文件精神，结合公司实际制定了《昆明市石林针织有限公司职工安置方案》，根据宜良县人民政府办公室第22期2021年4月7日《宜良县第十七届人民政府第75次常务会议纪要》同意石林针织有限公司职工改制经费从2021年5月起，由县财政局按月安排支付。</t>
  </si>
  <si>
    <t>产出指标</t>
  </si>
  <si>
    <t>数量指标</t>
  </si>
  <si>
    <t>拨付对象</t>
  </si>
  <si>
    <t>=</t>
  </si>
  <si>
    <t>昆明石林针织有限公司职工2</t>
  </si>
  <si>
    <t>人/人次</t>
  </si>
  <si>
    <t>定量指标</t>
  </si>
  <si>
    <t>反映应保尽保、应救尽救对象的人数（人次）情况。</t>
  </si>
  <si>
    <t>时效指标</t>
  </si>
  <si>
    <t>资金发放及时率</t>
  </si>
  <si>
    <t>100</t>
  </si>
  <si>
    <t>%</t>
  </si>
  <si>
    <t>反映发放单位及时发放救助资金的情况。
救助发放及时率=时限内发放救助资金额/应发放救助资金额*100%</t>
  </si>
  <si>
    <t>效益指标</t>
  </si>
  <si>
    <t>社会效益指标</t>
  </si>
  <si>
    <t>生活状况改善</t>
  </si>
  <si>
    <t>职工生活得到保障</t>
  </si>
  <si>
    <t>保障</t>
  </si>
  <si>
    <t>定性指标</t>
  </si>
  <si>
    <t>反映救助促进受助对象生活状况的改善情况。</t>
  </si>
  <si>
    <t>满意度指标</t>
  </si>
  <si>
    <t>服务对象满意度指标</t>
  </si>
  <si>
    <t>企业满意度</t>
  </si>
  <si>
    <t>&gt;=</t>
  </si>
  <si>
    <t>90</t>
  </si>
  <si>
    <t>反映获救助对象的满意程度。
救助对象满意度=调查中满意和较满意的获救助人员数/调查总人数*100%</t>
  </si>
  <si>
    <t>云南宜良产业园区管理委员会</t>
  </si>
  <si>
    <t>下燕窝龙潭水应急截流提水处理运营经费</t>
  </si>
  <si>
    <t>按照《云南省劣V类水质断面清零集中攻坚行动方案》、《昆明市“南盘江-狗街”断面消除劣Ⅴ类攻坚行动实施方案》的工作要求及《宜良县人民政府关于下燕窝龙潭水应急处理利用的批复》，宜良产业园区管委会按照《关于下燕窝龙潭水应急处理利用方案的报告》、《宜良县下燕窝龙潭水应急处理方案》等，由宜良产业开发投资有限公司实施了下燕子窝龙潭水应急截流处理工程。为有效管控下燕窝龙潭泉眼点出水对“南盘江-狗街”断面的影响，采用定制除磷除砷系列设备对泉眼点出水截留提水、除磷除砷处理达标后排放的方式开展应急截流提水处理，根据宜良县人民政府办公室第41期2024年7月1日《宜良县第十八届人民政府第26次常务会议纪要》，2026年累计提水处理量不低于30万立方米，处理后排水达到环保排放要求，以有效管控并消减“南盘江-狗街”断面磷砷指标，提水处理运营费用由县财政局按月安排支付。</t>
  </si>
  <si>
    <t>及时支付，并达到处理量。</t>
  </si>
  <si>
    <t>万立方米</t>
  </si>
  <si>
    <t>及时支付资金。2026年累计提水处理量不低于30万立方米，处理后排水达到环保排放要求。</t>
  </si>
  <si>
    <t>社会效益</t>
  </si>
  <si>
    <t>减少对南盘江狗街断面影响</t>
  </si>
  <si>
    <t>有效管控并消减泉眼点磷砷指标，杜绝涌水直排南盘江，减少对沟渠、周边及“南盘江-狗街”断面的影响。</t>
  </si>
  <si>
    <t>服务对象满意度</t>
  </si>
  <si>
    <t>相关单位满意</t>
  </si>
  <si>
    <t>提高相关单位满意度。</t>
  </si>
  <si>
    <t>宜良县教育体育局</t>
  </si>
  <si>
    <t>义务教育食堂人员工资资金</t>
  </si>
  <si>
    <t>根据《农村义务教育学生营养改善计划实施办法》的通知（教财〔2022〕2号）、《云南省教育厅 云南省财政厅云南省发改委关于规范和加强公办中小学校食堂财务管理的指导意见》（云教发〔2024〕91号）精神，配足配齐食堂从业人员，按照单餐、多餐供餐的标准给予补助，提高义务教育学校食堂供餐质量。</t>
  </si>
  <si>
    <t>学校食堂从业人员工资</t>
  </si>
  <si>
    <t>7350000</t>
  </si>
  <si>
    <t>元</t>
  </si>
  <si>
    <t>可持续影响</t>
  </si>
  <si>
    <t>持续影响</t>
  </si>
  <si>
    <t>95</t>
  </si>
  <si>
    <t xml:space="preserve">持续影响
</t>
  </si>
  <si>
    <t>学生家长满意度</t>
  </si>
  <si>
    <t>宜良县综合行政执法局</t>
  </si>
  <si>
    <t>宜良县城市路灯节能减排技术改造及运维管理服务补助经费</t>
  </si>
  <si>
    <t>紧紧围绕“管理高效、提质保质、美化亮化”的总体目标，本着“方便市民生活，美化城市夜景”的工作思路，强化管理，加大力度，节能减排，有力地推动城市照明工作健康有序发展。由洪范节能服务（宜良）有限公司采用合同能源管理模式（EMC)，对城区照明设施进行改造维护，并按时向电力公司缴纳城区路灯电费，保障城区道路照明及公共亮化设施的正常运维，达到美化、亮化城市，方便市民夜间安全出行的目标。</t>
  </si>
  <si>
    <t>质量指标</t>
  </si>
  <si>
    <t>城区路灯亮灯率</t>
  </si>
  <si>
    <t>路灯亮灯率达标</t>
  </si>
  <si>
    <t>保障区民夜间安全出行</t>
  </si>
  <si>
    <t>城区路灯管理提升</t>
  </si>
  <si>
    <t>服务对象表示满意度</t>
  </si>
  <si>
    <t>宜良县玉禾田PPP项目服务费补助经费</t>
  </si>
  <si>
    <t>根据《宜良城乡环卫一体化PPP项目合同》，本项目的绩效目标主要体现在环境效益和社会效益，项目本身的经济效益较低，在提升城乡人居环境提升，治理垃圾，改善群众生活环境质量上具有重要意义。绩效目标：环境卫生质量持续改善，城市环境卫生面貌明显好转，城乡垃圾有效治理，人居环境有序提升，人民群众对此项工作表示满意。</t>
  </si>
  <si>
    <t>发放质量达标</t>
  </si>
  <si>
    <t>项目发放质量达标</t>
  </si>
  <si>
    <t>保证人民生活水平稳步提升</t>
  </si>
  <si>
    <t>人民生活水平达标</t>
  </si>
  <si>
    <t>服务群众表示满意</t>
  </si>
  <si>
    <t>满意度达标</t>
  </si>
  <si>
    <t>宜良县生活垃圾外运处置经费</t>
  </si>
  <si>
    <t>宜石垃圾处理厂生产线设备不完善，热解炭化处理生产线不具备恢复接收宜良生活垃圾生产运行能力，宜良县城区生活垃圾由宜良县广顺机械设备租赁有限公司运输至澄江伟明环境科技有限公司进行垃圾焚烧无害化处理。绩效目标：城区环境卫生质量持续改善，城市环境卫生面貌明显好转，城乡垃圾有效治理，人居环境有序提升，人民群众对此项工作表示满意。</t>
  </si>
  <si>
    <t>垃圾及时清运率</t>
  </si>
  <si>
    <t>保证服务质量</t>
  </si>
  <si>
    <t>保证人民生活水平不下降</t>
  </si>
  <si>
    <t>保障人民生活环境达标</t>
  </si>
  <si>
    <t>宜良县城乡建设发展服务中心</t>
  </si>
  <si>
    <t>宜良县县城区污水处理费资金</t>
  </si>
  <si>
    <t>紧紧围绕“管理高效，净化水质，减少污染、美化环境”的总体目标，本着“防治水体污染，改善水环境质量，保护水源”的工作思路。按时支付污水处理费用，强化企业管理，加大监管力度，提升节能减排能力，有力地推动宜良经济、社会和环境的协调发展，确保南盘江攻坚脱劣任务顺利完成。保证配套管网污水收集率，污水厂设备正常运转，保证出水指标100%达标排放。</t>
  </si>
  <si>
    <t>处理宜良城区范围内污水排水管网收集的生活污水</t>
  </si>
  <si>
    <t>1200</t>
  </si>
  <si>
    <t>万吨</t>
  </si>
  <si>
    <t>污水处理厂年度的污水处理量</t>
  </si>
  <si>
    <t>COD、BOD、SS、NH3-N、TN、TP</t>
  </si>
  <si>
    <t>出水同时满足《城镇污水处理厂污染物排放标准》（GB18918-2002）的一级A标准；城镇污水处理厂主要水污染物排放限制DB5301/T 43-2020）D级排放标准</t>
  </si>
  <si>
    <t>全年设备稳定正常运行</t>
  </si>
  <si>
    <t>每天24小时处理设备均在运行</t>
  </si>
  <si>
    <t>经济效益</t>
  </si>
  <si>
    <t>对宜良城区污水进行处理后，经过湿地在进入南盘江，大大减轻对河道的污染，可减少南盘江治理的资金投入，中水可再循环利用，用于宜良城区道路清扫，绿化用水，减少自来水的用量</t>
  </si>
  <si>
    <t>解决南盘江污染问题</t>
  </si>
  <si>
    <t>生态效益</t>
  </si>
  <si>
    <t>减轻南盘江水质污染问题</t>
  </si>
  <si>
    <t>可持续性影响</t>
  </si>
  <si>
    <t>城区污水得到有效处理</t>
  </si>
  <si>
    <t>项目实施后受益群众满意度</t>
  </si>
  <si>
    <t>宜良县提升泵站电费及维修经费</t>
  </si>
  <si>
    <t>为确保泵站每月电费能及时缴纳，保障泵站及污水处理厂正常运行，避免泵站停止运行，污水溢流入南盘江，对南盘江水质染造成严重影响。</t>
  </si>
  <si>
    <t>四座提升泵站</t>
  </si>
  <si>
    <t>宜良县县城范围内</t>
  </si>
  <si>
    <t>正常运行</t>
  </si>
  <si>
    <t>按时支付电费，加大监管力度，提升节能减排能力，有力地推动宜良经济、社会和环境的协调发展，确保南盘江攻坚脱劣任务顺利完成。保证配套管网污水收集率，污水厂设备正常运转。</t>
  </si>
  <si>
    <t>防治水污染和城市内涝灾害，改善水环境，保护生态环境；提高城市排水管网污水负荷</t>
  </si>
  <si>
    <t>促进污水的再生利用和污泥、雨水的资源化利用，提高城镇排水与污水处理能力</t>
  </si>
  <si>
    <t>6-2  宜良县重点工作情况解释说明汇总表</t>
  </si>
  <si>
    <t>重点工作</t>
  </si>
  <si>
    <t>2026年工作重点及工作情况</t>
  </si>
  <si>
    <t>转移支付是指上级政府按照有关法律、财政体制和政策规定，给予下级政府的补助资金。财政转移支付包括为均衡地区间基本财力由下级政府统筹安排使用而设立的一般性转移支付以及用于办理特定事项设立的专项转移支付。财政转移支付以推进地区间公共服务均等化为主要目标，应以一般性转移支付为主，专项转移支付应建立健全定期评估和退出机制。县级没有对下转移项目，预算公开项目为空。</t>
  </si>
  <si>
    <t>举借债务</t>
  </si>
  <si>
    <t>务余额及限额情况:2025年地方政府债务限额为76亿元，其中：一般债务限额32.84亿元；专项债务限额43.16亿元。2025年地方政府债务余额预计74.42亿元，其中：一般债务余额32.41亿元；专项债务余额42.01亿元。 宜良县地方政府债务举借实行了规模控制，地方政府债务规模严格控制在市政府下达的限额范围内，政府债务收支分类纳入全口径预算管理，一般债务收支纳入一般公共预算；专项债务收支纳入政府性基金预算，2026年政府债券到期应付利息已通过年初预算安排偿还，政府债券到期部分本金已向上级财政部门申请用再融资债券资金置换，保障偿债资金来源，防控政府债务风险。</t>
  </si>
  <si>
    <t>预算绩效</t>
  </si>
  <si>
    <t>预算绩效是指预算资金所达到的产出和结果。预算绩效管理是指根据绩效理念，由制定明确的公共支出绩效目标，建立规范的绩效评价指标体系，对绩效目标的实现程度进行评价，并把评价结果与预算编制紧密结合起来等环节组成的不断循环的综合过程。预算绩效管理包括绩效目标管理、绩效运行跟踪监控管理、绩效评价实施管理、绩效评价结果反馈和应用管理四个方面。预算绩效管理是政府绩效管理的重要组成部分，是一种以支出结果为导向的预算管理模式，相比传统管理模式下重视工作完成数量，它更加强调预算支出的责任和效率，强调预算支出绩效目标与所配备资源、资金的配比性，提倡花尽量少的资金、办尽量多的有效的实事，向社会公众提供更多、更好的公共产品和公共服务，使政府行为更加务实、高效。本年度预算绩效主要工作任务如下1.绩效目标申报;2.运行绩效跟踪监控;3.重点项目支出财政再评价;4.项目支出绩效自评;5.部门整体支出评价;6.注重评价结果应用;7.全面推进预算绩效信息公开。</t>
  </si>
  <si>
    <t>“三公经费”</t>
  </si>
  <si>
    <t xml:space="preserve">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本年预算总额463万元，与上年预算数相比增加2万元。其中：1.因公出国（境）费0万元，与上年预算数相比无变动。2.公务接待费74万元，与上年预算数相比增加2万元，原因是公务接待费按在职人员测算，在职人员人数增加，导致费用增加。3.公务用车购置及运行费389万元，与上年预算数相比无变动。其中：①公务用车购置费116万元，与上年预算数相比增加116万元；②公务用车运行费273万元，与上年预算数相比减少116万元。                                                                                                                 </t>
  </si>
  <si>
    <t>“三保”支出</t>
  </si>
  <si>
    <t xml:space="preserve">“三保”支出是指“保工资、保运转、保基本民生”。“保工资”范围包括国家及省出台的基本工资、津贴补贴政策、离休人员养老金、退休人员养老金（统筹外部分），以及随工资计提的附加支出等，不含省以下各地自行出台的津补贴政策及绩效奖励政策。“保运转”范围包括机关事业单位公用经费、离退休公用经费、村（社区）人员和运转经费等，不含为开展特定工作安排的一次性、阶段性专项经费。“保基本民生”范围包括国家及省级核定的并纳入基本民生政策目录动态管理的39项基本民生政策，不含各地自行出台的民生保障项目。 </t>
  </si>
  <si>
    <t>重点项目</t>
  </si>
  <si>
    <t>一、宜良县科学技术和工业信息化局的拨付石林针织有限公司职工安置经费：根据宜良县人民政府办公室第22期2021年4月7日《宜良县第十七届人民政府第75次常务会议纪要》同意石林针织有限公司职工改制经费从2021年5月起，由县财政局按月安排支付。二、云南宜良产业园区管理委员会的下燕窝龙潭水应急截流提水处理运营经费：根据宜良县人民政府办公室第41期2024年7月1日《宜良县第十八届人民政府第26次常务会议纪要》，2026年累计提水处理量不低于30万立方米，处理后排水达到环保排放要求，以有效管控并消减“南盘江-狗街”断面磷砷指标，提水处理运营费用由县财政局按月安排支付。三、宜良县教育体育局的义务教育食堂人员工资资金：根据《农村义务教育学生营养改善计划实施办法》的通知（教财〔2022〕2号）、《云南省教育厅 云南省财政厅云南省发改委关于规范和加强公办中小学校食堂财务管理的指导意见》（云教发〔2024〕91号）精神，配足配齐食堂从业人员，按照单餐、多餐供餐的标准给予补助，提高义务教育学校食堂供餐质量。四、宜良县综合行政执法局的宜良县城市路灯节能减排技术改造及运维管理服务补助经费：由洪范节能服务（宜良）有限公司采用合同能源管理模式（EMC)，对城区照明设施进行改造维护，并按时向电力公司缴纳城区路灯电费，保障城区道路照明及公共亮化设施的正常运维，达到美化、亮化城市，方便市民夜间安全出行的目标。五、宜良县综合行政执法局的宜良县玉禾田PPP项目服务费补助经费：根据《宜良城乡环卫一体化PPP项目合同》，本项目的绩效目标主要体现在环境效益和社会效益，项目本身的经济效益较低，在提升城乡人居环境提升，治理垃圾，改善群众生活环境质量上具有重要意义。六、宜良县综合行政执法局的宜良县生活垃圾外运处置经费：城区环境卫生质量持续改善，城市环境卫生面貌明显好转，城乡垃圾有效治理，人居环境有序提升，人民群众对此项工作表示满意。七、宜良县城乡建设发展服务中心的宜良县县城区污水处理费资金：按时支付污水处理费用，强化企业管理，加大监管力度，提升节能减排能力，有力地推动宜良经济、社会和环境的协调发展，确保南盘江攻坚脱劣任务顺利完成。保证配套管网污水收集率，污水厂设备正常运转，保证出水指标100%达标排放。八、宜良县城乡建设发展服务中心的宜良县提升泵站电费及维修经费：确保泵站每月电费能及时缴纳，保障泵站及污水处理厂正常运行，避免泵站停止运行，污水溢流入南盘江，对南盘江水质染造成严重影响。</t>
  </si>
</sst>
</file>

<file path=xl/styles.xml><?xml version="1.0" encoding="utf-8"?>
<styleSheet xmlns="http://schemas.openxmlformats.org/spreadsheetml/2006/main">
  <numFmts count="3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 #,##0_-;[Red]&quot;$&quot;\ #,##0\-"/>
    <numFmt numFmtId="177" formatCode="\$#,##0.00;\(\$#,##0.00\)"/>
    <numFmt numFmtId="178" formatCode="yy\.mm\.dd"/>
    <numFmt numFmtId="179" formatCode="#\ ??/??"/>
    <numFmt numFmtId="180" formatCode="_(* #,##0.00_);_(* \(#,##0.00\);_(* &quot;-&quot;??_);_(@_)"/>
    <numFmt numFmtId="181" formatCode="_ * #,##0_ ;_ * \-#,##0_ ;_ * &quot;-&quot;??_ ;_ @_ "/>
    <numFmt numFmtId="182" formatCode="#,##0_ ;[Red]\-#,##0\ "/>
    <numFmt numFmtId="183" formatCode="_-&quot;$&quot;\ * #,##0_-;_-&quot;$&quot;\ * #,##0\-;_-&quot;$&quot;\ * &quot;-&quot;_-;_-@_-"/>
    <numFmt numFmtId="184" formatCode="_(&quot;$&quot;* #,##0_);_(&quot;$&quot;* \(#,##0\);_(&quot;$&quot;* &quot;-&quot;_);_(@_)"/>
    <numFmt numFmtId="185" formatCode="_-&quot;$&quot;\ * #,##0.00_-;_-&quot;$&quot;\ * #,##0.00\-;_-&quot;$&quot;\ * &quot;-&quot;??_-;_-@_-"/>
    <numFmt numFmtId="186" formatCode="0.00_ "/>
    <numFmt numFmtId="187" formatCode="&quot;$&quot;\ #,##0.00_-;[Red]&quot;$&quot;\ #,##0.00\-"/>
    <numFmt numFmtId="188" formatCode="0\.0,&quot;0&quot;"/>
    <numFmt numFmtId="189" formatCode="_(&quot;$&quot;* #,##0.00_);_(&quot;$&quot;* \(#,##0.00\);_(&quot;$&quot;* &quot;-&quot;??_);_(@_)"/>
    <numFmt numFmtId="190" formatCode="&quot;$&quot;#,##0.00_);[Red]\(&quot;$&quot;#,##0.00\)"/>
    <numFmt numFmtId="191" formatCode="#,##0;\(#,##0\)"/>
    <numFmt numFmtId="192" formatCode="_-* #,##0_-;\-* #,##0_-;_-* &quot;-&quot;_-;_-@_-"/>
    <numFmt numFmtId="193" formatCode="_-* #,##0.00_-;\-* #,##0.00_-;_-* &quot;-&quot;??_-;_-@_-"/>
    <numFmt numFmtId="194" formatCode="#,##0.00_);[Red]\(#,##0.00\)"/>
    <numFmt numFmtId="195" formatCode="\$#,##0;\(\$#,##0\)"/>
    <numFmt numFmtId="196" formatCode="&quot;$&quot;#,##0_);[Red]\(&quot;$&quot;#,##0\)"/>
    <numFmt numFmtId="197" formatCode="#,##0.0_);\(#,##0.0\)"/>
    <numFmt numFmtId="198" formatCode="_(* #,##0_);_(* \(#,##0\);_(* &quot;-&quot;_);_(@_)"/>
    <numFmt numFmtId="199" formatCode="#,##0.000000"/>
    <numFmt numFmtId="200" formatCode="0.0"/>
    <numFmt numFmtId="201" formatCode="#,##0_ "/>
    <numFmt numFmtId="202" formatCode="0.0%"/>
    <numFmt numFmtId="203" formatCode="#,##0.00_ ;\-#,##0.00;;"/>
    <numFmt numFmtId="204" formatCode="0_ "/>
  </numFmts>
  <fonts count="130">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sz val="10"/>
      <name val="宋体"/>
      <charset val="134"/>
    </font>
    <font>
      <b/>
      <sz val="10"/>
      <name val="宋体"/>
      <charset val="134"/>
    </font>
    <font>
      <sz val="20"/>
      <color indexed="8"/>
      <name val="方正小标宋简体"/>
      <charset val="134"/>
    </font>
    <font>
      <b/>
      <sz val="14"/>
      <color indexed="8"/>
      <name val="宋体"/>
      <charset val="134"/>
    </font>
    <font>
      <sz val="14"/>
      <color indexed="8"/>
      <name val="宋体"/>
      <charset val="134"/>
    </font>
    <font>
      <sz val="14"/>
      <name val="宋体"/>
      <charset val="134"/>
    </font>
    <font>
      <b/>
      <sz val="14"/>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2"/>
      <color indexed="8"/>
      <name val="宋体"/>
      <charset val="134"/>
    </font>
    <font>
      <sz val="12"/>
      <name val="宋体"/>
      <charset val="134"/>
    </font>
    <font>
      <sz val="14"/>
      <name val="MS Serif"/>
      <charset val="134"/>
    </font>
    <font>
      <sz val="14"/>
      <name val="Times New Roman"/>
      <charset val="134"/>
    </font>
    <font>
      <b/>
      <sz val="20"/>
      <name val="方正小标宋简体"/>
      <charset val="134"/>
    </font>
    <font>
      <sz val="14"/>
      <name val="宋体"/>
      <charset val="134"/>
      <scheme val="minor"/>
    </font>
    <font>
      <sz val="11"/>
      <name val="宋体"/>
      <charset val="134"/>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b/>
      <sz val="16"/>
      <name val="宋体"/>
      <charset val="134"/>
    </font>
    <font>
      <sz val="14"/>
      <color rgb="FF000000"/>
      <name val="宋体"/>
      <charset val="134"/>
    </font>
    <font>
      <sz val="14"/>
      <color theme="1"/>
      <name val="宋体"/>
      <charset val="134"/>
    </font>
    <font>
      <sz val="20"/>
      <color indexed="8"/>
      <name val="华文中宋"/>
      <charset val="134"/>
    </font>
    <font>
      <b/>
      <sz val="11"/>
      <name val="宋体"/>
      <charset val="134"/>
    </font>
    <font>
      <sz val="14"/>
      <color theme="1"/>
      <name val="宋体"/>
      <charset val="134"/>
      <scheme val="minor"/>
    </font>
    <font>
      <sz val="20"/>
      <color indexed="8"/>
      <name val="宋体"/>
      <charset val="134"/>
    </font>
    <font>
      <sz val="18"/>
      <color indexed="8"/>
      <name val="方正小标宋简体"/>
      <charset val="134"/>
    </font>
    <font>
      <sz val="20"/>
      <color theme="1"/>
      <name val="方正小标宋简体"/>
      <charset val="134"/>
    </font>
    <font>
      <b/>
      <sz val="14"/>
      <name val="黑体"/>
      <charset val="134"/>
    </font>
    <font>
      <sz val="14"/>
      <color indexed="9"/>
      <name val="宋体"/>
      <charset val="134"/>
    </font>
    <font>
      <sz val="12"/>
      <name val="仿宋_GB2312"/>
      <charset val="134"/>
    </font>
    <font>
      <sz val="20"/>
      <color theme="1"/>
      <name val="方正小标宋_GBK"/>
      <charset val="134"/>
    </font>
    <font>
      <sz val="12"/>
      <color theme="1"/>
      <name val="宋体"/>
      <charset val="134"/>
      <scheme val="minor"/>
    </font>
    <font>
      <sz val="14"/>
      <name val="Arial"/>
      <charset val="134"/>
    </font>
    <font>
      <b/>
      <sz val="18"/>
      <color indexed="8"/>
      <name val="方正小标宋简体"/>
      <charset val="134"/>
    </font>
    <font>
      <b/>
      <sz val="14"/>
      <name val="Arial"/>
      <charset val="134"/>
    </font>
    <font>
      <b/>
      <sz val="14"/>
      <color theme="1"/>
      <name val="宋体"/>
      <charset val="134"/>
    </font>
    <font>
      <sz val="14"/>
      <color indexed="10"/>
      <name val="宋体"/>
      <charset val="134"/>
    </font>
    <font>
      <sz val="12"/>
      <color rgb="FFFF0000"/>
      <name val="宋体"/>
      <charset val="134"/>
    </font>
    <font>
      <sz val="18"/>
      <name val="黑体"/>
      <charset val="134"/>
    </font>
    <font>
      <sz val="11"/>
      <color rgb="FF3F3F76"/>
      <name val="宋体"/>
      <charset val="0"/>
      <scheme val="minor"/>
    </font>
    <font>
      <sz val="11"/>
      <color indexed="9"/>
      <name val="宋体"/>
      <charset val="134"/>
    </font>
    <font>
      <sz val="12"/>
      <color indexed="9"/>
      <name val="宋体"/>
      <charset val="134"/>
    </font>
    <font>
      <b/>
      <sz val="11"/>
      <color indexed="8"/>
      <name val="宋体"/>
      <charset val="134"/>
    </font>
    <font>
      <sz val="10"/>
      <name val="Geneva"/>
      <charset val="134"/>
    </font>
    <font>
      <sz val="10"/>
      <name val="楷体"/>
      <charset val="134"/>
    </font>
    <font>
      <sz val="11"/>
      <color indexed="52"/>
      <name val="宋体"/>
      <charset val="134"/>
    </font>
    <font>
      <sz val="11"/>
      <color theme="1"/>
      <name val="宋体"/>
      <charset val="0"/>
      <scheme val="minor"/>
    </font>
    <font>
      <sz val="8"/>
      <name val="Times New Roman"/>
      <charset val="134"/>
    </font>
    <font>
      <sz val="11"/>
      <color indexed="17"/>
      <name val="宋体"/>
      <charset val="134"/>
    </font>
    <font>
      <sz val="11"/>
      <color indexed="60"/>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sz val="8"/>
      <name val="Arial"/>
      <charset val="134"/>
    </font>
    <font>
      <sz val="10"/>
      <name val="Arial"/>
      <charset val="134"/>
    </font>
    <font>
      <u/>
      <sz val="11"/>
      <color rgb="FF800080"/>
      <name val="宋体"/>
      <charset val="0"/>
      <scheme val="minor"/>
    </font>
    <font>
      <sz val="12"/>
      <color indexed="16"/>
      <name val="宋体"/>
      <charset val="134"/>
    </font>
    <font>
      <sz val="12"/>
      <color indexed="17"/>
      <name val="宋体"/>
      <charset val="134"/>
    </font>
    <font>
      <sz val="12"/>
      <name val="Times New Roman"/>
      <charset val="134"/>
    </font>
    <font>
      <b/>
      <sz val="11"/>
      <color theme="3"/>
      <name val="宋体"/>
      <charset val="134"/>
      <scheme val="minor"/>
    </font>
    <font>
      <i/>
      <sz val="11"/>
      <color indexed="23"/>
      <name val="宋体"/>
      <charset val="134"/>
    </font>
    <font>
      <sz val="11"/>
      <color rgb="FFFF0000"/>
      <name val="宋体"/>
      <charset val="0"/>
      <scheme val="minor"/>
    </font>
    <font>
      <b/>
      <sz val="18"/>
      <color theme="3"/>
      <name val="宋体"/>
      <charset val="134"/>
      <scheme val="minor"/>
    </font>
    <font>
      <b/>
      <sz val="15"/>
      <color indexed="56"/>
      <name val="宋体"/>
      <charset val="134"/>
    </font>
    <font>
      <i/>
      <sz val="11"/>
      <color rgb="FF7F7F7F"/>
      <name val="宋体"/>
      <charset val="0"/>
      <scheme val="minor"/>
    </font>
    <font>
      <b/>
      <sz val="15"/>
      <color theme="3"/>
      <name val="宋体"/>
      <charset val="134"/>
      <scheme val="minor"/>
    </font>
    <font>
      <b/>
      <sz val="13"/>
      <color theme="3"/>
      <name val="宋体"/>
      <charset val="134"/>
      <scheme val="minor"/>
    </font>
    <font>
      <sz val="11"/>
      <color indexed="20"/>
      <name val="宋体"/>
      <charset val="134"/>
    </font>
    <font>
      <b/>
      <sz val="11"/>
      <color rgb="FF3F3F3F"/>
      <name val="宋体"/>
      <charset val="0"/>
      <scheme val="minor"/>
    </font>
    <font>
      <b/>
      <sz val="11"/>
      <color rgb="FFFA7D00"/>
      <name val="宋体"/>
      <charset val="0"/>
      <scheme val="minor"/>
    </font>
    <font>
      <b/>
      <sz val="11"/>
      <color rgb="FFFFFFFF"/>
      <name val="宋体"/>
      <charset val="0"/>
      <scheme val="minor"/>
    </font>
    <font>
      <b/>
      <sz val="11"/>
      <color indexed="56"/>
      <name val="宋体"/>
      <charset val="134"/>
    </font>
    <font>
      <b/>
      <sz val="10"/>
      <name val="MS Sans Serif"/>
      <charset val="134"/>
    </font>
    <font>
      <sz val="11"/>
      <color rgb="FFFA7D00"/>
      <name val="宋体"/>
      <charset val="0"/>
      <scheme val="minor"/>
    </font>
    <font>
      <b/>
      <sz val="11"/>
      <color theme="1"/>
      <name val="宋体"/>
      <charset val="0"/>
      <scheme val="minor"/>
    </font>
    <font>
      <sz val="11"/>
      <color rgb="FF006100"/>
      <name val="宋体"/>
      <charset val="0"/>
      <scheme val="minor"/>
    </font>
    <font>
      <b/>
      <sz val="11"/>
      <color indexed="63"/>
      <name val="宋体"/>
      <charset val="134"/>
    </font>
    <font>
      <sz val="11"/>
      <color rgb="FF9C6500"/>
      <name val="宋体"/>
      <charset val="0"/>
      <scheme val="minor"/>
    </font>
    <font>
      <b/>
      <sz val="18"/>
      <color indexed="56"/>
      <name val="宋体"/>
      <charset val="134"/>
    </font>
    <font>
      <b/>
      <sz val="11"/>
      <color indexed="9"/>
      <name val="宋体"/>
      <charset val="134"/>
    </font>
    <font>
      <b/>
      <sz val="11"/>
      <color indexed="52"/>
      <name val="宋体"/>
      <charset val="134"/>
    </font>
    <font>
      <sz val="10"/>
      <name val="Helv"/>
      <charset val="134"/>
    </font>
    <font>
      <u/>
      <sz val="12"/>
      <color indexed="12"/>
      <name val="宋体"/>
      <charset val="134"/>
    </font>
    <font>
      <sz val="12"/>
      <color indexed="20"/>
      <name val="宋体"/>
      <charset val="134"/>
    </font>
    <font>
      <b/>
      <sz val="13"/>
      <color indexed="56"/>
      <name val="宋体"/>
      <charset val="134"/>
    </font>
    <font>
      <sz val="11"/>
      <color indexed="10"/>
      <name val="宋体"/>
      <charset val="134"/>
    </font>
    <font>
      <sz val="10"/>
      <name val="仿宋_GB2312"/>
      <charset val="134"/>
    </font>
    <font>
      <b/>
      <sz val="12"/>
      <name val="Arial"/>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b/>
      <sz val="18"/>
      <color indexed="54"/>
      <name val="宋体"/>
      <charset val="134"/>
    </font>
    <font>
      <sz val="10"/>
      <color indexed="8"/>
      <name val="MS Sans Serif"/>
      <charset val="134"/>
    </font>
    <font>
      <b/>
      <sz val="11"/>
      <color indexed="54"/>
      <name val="宋体"/>
      <charset val="134"/>
    </font>
    <font>
      <b/>
      <sz val="14"/>
      <name val="楷体"/>
      <charset val="134"/>
    </font>
    <font>
      <b/>
      <sz val="18"/>
      <color indexed="62"/>
      <name val="宋体"/>
      <charset val="134"/>
    </font>
    <font>
      <b/>
      <sz val="10"/>
      <name val="Arial"/>
      <charset val="134"/>
    </font>
    <font>
      <u/>
      <sz val="10"/>
      <color indexed="12"/>
      <name val="Times"/>
      <charset val="134"/>
    </font>
    <font>
      <u/>
      <sz val="11"/>
      <color indexed="52"/>
      <name val="宋体"/>
      <charset val="134"/>
    </font>
    <font>
      <u/>
      <sz val="12"/>
      <color indexed="36"/>
      <name val="宋体"/>
      <charset val="134"/>
    </font>
    <font>
      <sz val="12"/>
      <name val="Courier"/>
      <charset val="134"/>
    </font>
    <font>
      <sz val="9"/>
      <name val="微软雅黑"/>
      <charset val="134"/>
    </font>
  </fonts>
  <fills count="6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CC99"/>
        <bgColor indexed="64"/>
      </patternFill>
    </fill>
    <fill>
      <patternFill patternType="solid">
        <fgColor indexed="10"/>
        <bgColor indexed="64"/>
      </patternFill>
    </fill>
    <fill>
      <patternFill patternType="solid">
        <fgColor indexed="49"/>
        <bgColor indexed="64"/>
      </patternFill>
    </fill>
    <fill>
      <patternFill patternType="solid">
        <fgColor theme="6" tint="0.799981688894314"/>
        <bgColor indexed="64"/>
      </patternFill>
    </fill>
    <fill>
      <patternFill patternType="solid">
        <fgColor indexed="54"/>
        <bgColor indexed="64"/>
      </patternFill>
    </fill>
    <fill>
      <patternFill patternType="solid">
        <fgColor indexed="42"/>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indexed="52"/>
        <bgColor indexed="64"/>
      </patternFill>
    </fill>
    <fill>
      <patternFill patternType="solid">
        <fgColor indexed="27"/>
        <bgColor indexed="64"/>
      </patternFill>
    </fill>
    <fill>
      <patternFill patternType="solid">
        <fgColor indexed="55"/>
        <bgColor indexed="64"/>
      </patternFill>
    </fill>
    <fill>
      <patternFill patternType="solid">
        <fgColor indexed="45"/>
        <bgColor indexed="64"/>
      </patternFill>
    </fill>
    <fill>
      <patternFill patternType="solid">
        <fgColor indexed="48"/>
        <bgColor indexed="64"/>
      </patternFill>
    </fill>
    <fill>
      <patternFill patternType="solid">
        <fgColor indexed="29"/>
        <bgColor indexed="64"/>
      </patternFill>
    </fill>
    <fill>
      <patternFill patternType="solid">
        <fgColor rgb="FFFFFFCC"/>
        <bgColor indexed="64"/>
      </patternFill>
    </fill>
    <fill>
      <patternFill patternType="solid">
        <fgColor theme="5" tint="0.399975585192419"/>
        <bgColor indexed="64"/>
      </patternFill>
    </fill>
    <fill>
      <patternFill patternType="solid">
        <fgColor indexed="4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46"/>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14"/>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57"/>
        <bgColor indexed="64"/>
      </patternFill>
    </fill>
    <fill>
      <patternFill patternType="solid">
        <fgColor indexed="15"/>
        <bgColor indexed="64"/>
      </patternFill>
    </fill>
    <fill>
      <patternFill patternType="solid">
        <fgColor indexed="12"/>
        <bgColor indexed="64"/>
      </patternFill>
    </fill>
    <fill>
      <patternFill patternType="solid">
        <fgColor indexed="40"/>
        <bgColor indexed="64"/>
      </patternFill>
    </fill>
    <fill>
      <patternFill patternType="lightUp">
        <fgColor indexed="9"/>
        <bgColor indexed="22"/>
      </patternFill>
    </fill>
    <fill>
      <patternFill patternType="lightUp">
        <fgColor indexed="9"/>
        <bgColor indexed="55"/>
      </patternFill>
    </fill>
    <fill>
      <patternFill patternType="solid">
        <fgColor indexed="62"/>
        <bgColor indexed="64"/>
      </patternFill>
    </fill>
    <fill>
      <patternFill patternType="solid">
        <fgColor indexed="53"/>
        <bgColor indexed="64"/>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rgb="FF7F7F7F"/>
      </left>
      <right style="thin">
        <color rgb="FF7F7F7F"/>
      </right>
      <top style="thin">
        <color rgb="FF7F7F7F"/>
      </top>
      <bottom style="thin">
        <color rgb="FF7F7F7F"/>
      </bottom>
      <diagonal/>
    </border>
    <border>
      <left/>
      <right/>
      <top style="thin">
        <color indexed="62"/>
      </top>
      <bottom style="double">
        <color indexed="62"/>
      </bottom>
      <diagonal/>
    </border>
    <border>
      <left/>
      <right style="thin">
        <color auto="1"/>
      </right>
      <top/>
      <bottom style="thin">
        <color auto="1"/>
      </bottom>
      <diagonal/>
    </border>
    <border>
      <left/>
      <right/>
      <top/>
      <bottom style="double">
        <color indexed="52"/>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auto="1"/>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s>
  <cellStyleXfs count="1334">
    <xf numFmtId="0" fontId="0" fillId="0" borderId="0">
      <alignment vertical="center"/>
    </xf>
    <xf numFmtId="42" fontId="1" fillId="0" borderId="0" applyFont="0" applyFill="0" applyBorder="0" applyAlignment="0" applyProtection="0">
      <alignment vertical="center"/>
    </xf>
    <xf numFmtId="0" fontId="56" fillId="4" borderId="11" applyNumberFormat="0" applyAlignment="0" applyProtection="0">
      <alignment vertical="center"/>
    </xf>
    <xf numFmtId="0" fontId="57" fillId="5" borderId="0" applyNumberFormat="0" applyBorder="0" applyAlignment="0" applyProtection="0">
      <alignment vertical="center"/>
    </xf>
    <xf numFmtId="0" fontId="58" fillId="6" borderId="0" applyNumberFormat="0" applyBorder="0" applyAlignment="0" applyProtection="0">
      <alignment vertical="center"/>
    </xf>
    <xf numFmtId="0" fontId="59" fillId="0" borderId="12" applyNumberFormat="0" applyFill="0" applyAlignment="0" applyProtection="0">
      <alignment vertical="center"/>
    </xf>
    <xf numFmtId="44" fontId="1" fillId="0" borderId="0" applyFont="0" applyFill="0" applyBorder="0" applyAlignment="0" applyProtection="0">
      <alignment vertical="center"/>
    </xf>
    <xf numFmtId="0" fontId="24" fillId="0" borderId="0">
      <alignment vertical="center"/>
    </xf>
    <xf numFmtId="0" fontId="60" fillId="0" borderId="0">
      <alignment vertical="center"/>
    </xf>
    <xf numFmtId="0" fontId="61" fillId="0" borderId="13" applyNumberFormat="0" applyFill="0" applyProtection="0">
      <alignment horizontal="center" vertical="center"/>
    </xf>
    <xf numFmtId="0" fontId="0" fillId="0" borderId="0">
      <alignment vertical="center"/>
    </xf>
    <xf numFmtId="0" fontId="0" fillId="0" borderId="0">
      <alignment vertical="center"/>
    </xf>
    <xf numFmtId="0" fontId="62" fillId="0" borderId="14" applyNumberFormat="0" applyFill="0" applyAlignment="0" applyProtection="0">
      <alignment vertical="center"/>
    </xf>
    <xf numFmtId="0" fontId="63" fillId="7" borderId="0" applyNumberFormat="0" applyBorder="0" applyAlignment="0" applyProtection="0">
      <alignment vertical="center"/>
    </xf>
    <xf numFmtId="0" fontId="58" fillId="8" borderId="0" applyNumberFormat="0" applyBorder="0" applyAlignment="0" applyProtection="0">
      <alignment vertical="center"/>
    </xf>
    <xf numFmtId="9" fontId="24" fillId="0" borderId="0" applyFont="0" applyFill="0" applyBorder="0" applyAlignment="0" applyProtection="0">
      <alignment vertical="center"/>
    </xf>
    <xf numFmtId="0" fontId="64" fillId="0" borderId="0">
      <alignment horizontal="center" vertical="center" wrapText="1"/>
      <protection locked="0"/>
    </xf>
    <xf numFmtId="0" fontId="65" fillId="9" borderId="0" applyNumberFormat="0" applyBorder="0" applyAlignment="0" applyProtection="0">
      <alignment vertical="center"/>
    </xf>
    <xf numFmtId="0" fontId="66" fillId="10" borderId="0" applyNumberFormat="0" applyBorder="0" applyAlignment="0" applyProtection="0">
      <alignment vertical="center"/>
    </xf>
    <xf numFmtId="0" fontId="23" fillId="11" borderId="0" applyNumberFormat="0" applyBorder="0" applyAlignment="0" applyProtection="0">
      <alignment vertical="center"/>
    </xf>
    <xf numFmtId="0" fontId="24" fillId="0" borderId="0">
      <alignment vertical="center"/>
    </xf>
    <xf numFmtId="0" fontId="60" fillId="0" borderId="0">
      <alignment vertical="center"/>
    </xf>
    <xf numFmtId="0" fontId="23" fillId="12" borderId="0" applyNumberFormat="0" applyBorder="0" applyAlignment="0" applyProtection="0">
      <alignment vertical="center"/>
    </xf>
    <xf numFmtId="0" fontId="24" fillId="0" borderId="0">
      <alignment vertical="center"/>
    </xf>
    <xf numFmtId="41" fontId="1" fillId="0" borderId="0" applyFont="0" applyFill="0" applyBorder="0" applyAlignment="0" applyProtection="0">
      <alignment vertical="center"/>
    </xf>
    <xf numFmtId="0" fontId="0" fillId="0" borderId="0">
      <alignment vertical="center"/>
    </xf>
    <xf numFmtId="0" fontId="63" fillId="13" borderId="0" applyNumberFormat="0" applyBorder="0" applyAlignment="0" applyProtection="0">
      <alignment vertical="center"/>
    </xf>
    <xf numFmtId="0" fontId="67" fillId="14" borderId="0" applyNumberFormat="0" applyBorder="0" applyAlignment="0" applyProtection="0">
      <alignment vertical="center"/>
    </xf>
    <xf numFmtId="0" fontId="24" fillId="0" borderId="0">
      <alignment vertical="center"/>
    </xf>
    <xf numFmtId="43" fontId="0" fillId="0" borderId="0" applyFont="0" applyFill="0" applyBorder="0" applyAlignment="0" applyProtection="0">
      <alignment vertical="center"/>
    </xf>
    <xf numFmtId="0" fontId="68" fillId="15" borderId="0" applyNumberFormat="0" applyBorder="0" applyAlignment="0" applyProtection="0">
      <alignment vertical="center"/>
    </xf>
    <xf numFmtId="0" fontId="58" fillId="16" borderId="0" applyNumberFormat="0" applyBorder="0" applyAlignment="0" applyProtection="0">
      <alignment vertical="center"/>
    </xf>
    <xf numFmtId="0" fontId="69" fillId="0" borderId="0" applyNumberFormat="0" applyFill="0" applyBorder="0" applyAlignment="0" applyProtection="0">
      <alignment vertical="center"/>
    </xf>
    <xf numFmtId="0" fontId="70" fillId="11" borderId="1" applyNumberFormat="0" applyBorder="0" applyAlignment="0" applyProtection="0">
      <alignment vertical="center"/>
    </xf>
    <xf numFmtId="0" fontId="65" fillId="17" borderId="0" applyNumberFormat="0" applyBorder="0" applyAlignment="0" applyProtection="0">
      <alignment vertical="center"/>
    </xf>
    <xf numFmtId="0" fontId="58" fillId="18" borderId="0" applyNumberFormat="0" applyBorder="0" applyAlignment="0" applyProtection="0">
      <alignment vertical="center"/>
    </xf>
    <xf numFmtId="0" fontId="57" fillId="16" borderId="0" applyNumberFormat="0" applyBorder="0" applyAlignment="0" applyProtection="0">
      <alignment vertical="center"/>
    </xf>
    <xf numFmtId="178" fontId="71" fillId="0" borderId="13" applyFill="0" applyProtection="0">
      <alignment horizontal="right" vertical="center"/>
    </xf>
    <xf numFmtId="9" fontId="24" fillId="0" borderId="0" applyFont="0" applyFill="0" applyBorder="0" applyAlignment="0" applyProtection="0">
      <alignment vertical="center"/>
    </xf>
    <xf numFmtId="0" fontId="72" fillId="0" borderId="0" applyNumberFormat="0" applyFill="0" applyBorder="0" applyAlignment="0" applyProtection="0">
      <alignment vertical="center"/>
    </xf>
    <xf numFmtId="0" fontId="58" fillId="8" borderId="0" applyNumberFormat="0" applyBorder="0" applyAlignment="0" applyProtection="0">
      <alignment vertical="center"/>
    </xf>
    <xf numFmtId="0" fontId="73" fillId="19" borderId="0" applyNumberFormat="0" applyBorder="0" applyAlignment="0" applyProtection="0">
      <alignment vertical="center"/>
    </xf>
    <xf numFmtId="0" fontId="74" fillId="9" borderId="0" applyNumberFormat="0" applyBorder="0" applyAlignment="0" applyProtection="0">
      <alignment vertical="center"/>
    </xf>
    <xf numFmtId="0" fontId="57" fillId="20" borderId="0" applyNumberFormat="0" applyBorder="0" applyAlignment="0" applyProtection="0">
      <alignment vertical="center"/>
    </xf>
    <xf numFmtId="0" fontId="57" fillId="21" borderId="0" applyNumberFormat="0" applyBorder="0" applyAlignment="0" applyProtection="0">
      <alignment vertical="center"/>
    </xf>
    <xf numFmtId="0" fontId="1" fillId="22" borderId="15" applyNumberFormat="0" applyFont="0" applyAlignment="0" applyProtection="0">
      <alignment vertical="center"/>
    </xf>
    <xf numFmtId="0" fontId="24" fillId="0" borderId="0">
      <alignment vertical="center"/>
    </xf>
    <xf numFmtId="0" fontId="75" fillId="0" borderId="0">
      <alignment vertical="center"/>
    </xf>
    <xf numFmtId="0" fontId="68" fillId="23" borderId="0" applyNumberFormat="0" applyBorder="0" applyAlignment="0" applyProtection="0">
      <alignment vertical="center"/>
    </xf>
    <xf numFmtId="0" fontId="58" fillId="16" borderId="0" applyNumberFormat="0" applyBorder="0" applyAlignment="0" applyProtection="0">
      <alignment vertical="center"/>
    </xf>
    <xf numFmtId="0" fontId="58" fillId="24" borderId="0" applyNumberFormat="0" applyBorder="0" applyAlignment="0" applyProtection="0">
      <alignment vertical="center"/>
    </xf>
    <xf numFmtId="0" fontId="76" fillId="0" borderId="0" applyNumberFormat="0" applyFill="0" applyBorder="0" applyAlignment="0" applyProtection="0">
      <alignment vertical="center"/>
    </xf>
    <xf numFmtId="0" fontId="77" fillId="0" borderId="0" applyNumberFormat="0" applyFill="0" applyBorder="0" applyAlignment="0" applyProtection="0">
      <alignment vertical="center"/>
    </xf>
    <xf numFmtId="9" fontId="24" fillId="0" borderId="0" applyFont="0" applyFill="0" applyBorder="0" applyAlignment="0" applyProtection="0">
      <alignment vertical="center"/>
    </xf>
    <xf numFmtId="0" fontId="58" fillId="18" borderId="0" applyNumberFormat="0" applyBorder="0" applyAlignment="0" applyProtection="0">
      <alignment vertical="center"/>
    </xf>
    <xf numFmtId="0" fontId="24" fillId="0" borderId="0">
      <alignment vertical="center"/>
    </xf>
    <xf numFmtId="0" fontId="24" fillId="0" borderId="0">
      <alignment vertical="center"/>
    </xf>
    <xf numFmtId="0" fontId="78" fillId="0" borderId="0" applyNumberFormat="0" applyFill="0" applyBorder="0" applyAlignment="0" applyProtection="0">
      <alignment vertical="center"/>
    </xf>
    <xf numFmtId="0" fontId="24" fillId="0" borderId="0">
      <alignment vertical="center"/>
    </xf>
    <xf numFmtId="0" fontId="57" fillId="19" borderId="0" applyNumberFormat="0" applyBorder="0" applyAlignment="0" applyProtection="0">
      <alignment vertical="center"/>
    </xf>
    <xf numFmtId="0" fontId="79" fillId="0" borderId="0" applyNumberFormat="0" applyFill="0" applyBorder="0" applyAlignment="0" applyProtection="0">
      <alignment vertical="center"/>
    </xf>
    <xf numFmtId="0" fontId="80" fillId="0" borderId="16" applyNumberFormat="0" applyFill="0" applyAlignment="0" applyProtection="0">
      <alignment vertical="center"/>
    </xf>
    <xf numFmtId="0" fontId="58" fillId="24" borderId="0" applyNumberFormat="0" applyBorder="0" applyAlignment="0" applyProtection="0">
      <alignment vertical="center"/>
    </xf>
    <xf numFmtId="0" fontId="81" fillId="0" borderId="0" applyNumberFormat="0" applyFill="0" applyBorder="0" applyAlignment="0" applyProtection="0">
      <alignment vertical="center"/>
    </xf>
    <xf numFmtId="0" fontId="82" fillId="0" borderId="17" applyNumberFormat="0" applyFill="0" applyAlignment="0" applyProtection="0">
      <alignment vertical="center"/>
    </xf>
    <xf numFmtId="9" fontId="24" fillId="0" borderId="0" applyFont="0" applyFill="0" applyBorder="0" applyAlignment="0" applyProtection="0">
      <alignment vertical="center"/>
    </xf>
    <xf numFmtId="0" fontId="83" fillId="0" borderId="17" applyNumberFormat="0" applyFill="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57" fillId="19" borderId="0" applyNumberFormat="0" applyBorder="0" applyAlignment="0" applyProtection="0">
      <alignment vertical="center"/>
    </xf>
    <xf numFmtId="0" fontId="75" fillId="0" borderId="0">
      <alignment vertical="center"/>
    </xf>
    <xf numFmtId="0" fontId="84" fillId="19" borderId="0" applyNumberFormat="0" applyBorder="0" applyAlignment="0" applyProtection="0">
      <alignment vertical="center"/>
    </xf>
    <xf numFmtId="0" fontId="58" fillId="8" borderId="0" applyNumberFormat="0" applyBorder="0" applyAlignment="0" applyProtection="0">
      <alignment vertical="center"/>
    </xf>
    <xf numFmtId="0" fontId="68" fillId="25" borderId="0" applyNumberFormat="0" applyBorder="0" applyAlignment="0" applyProtection="0">
      <alignment vertical="center"/>
    </xf>
    <xf numFmtId="0" fontId="58" fillId="16" borderId="0" applyNumberFormat="0" applyBorder="0" applyAlignment="0" applyProtection="0">
      <alignment vertical="center"/>
    </xf>
    <xf numFmtId="0" fontId="76" fillId="0" borderId="18" applyNumberFormat="0" applyFill="0" applyAlignment="0" applyProtection="0">
      <alignment vertical="center"/>
    </xf>
    <xf numFmtId="9" fontId="24" fillId="0" borderId="0" applyFont="0" applyFill="0" applyBorder="0" applyAlignment="0" applyProtection="0">
      <alignment vertical="center"/>
    </xf>
    <xf numFmtId="0" fontId="68" fillId="26" borderId="0" applyNumberFormat="0" applyBorder="0" applyAlignment="0" applyProtection="0">
      <alignment vertical="center"/>
    </xf>
    <xf numFmtId="0" fontId="58" fillId="16" borderId="0" applyNumberFormat="0" applyBorder="0" applyAlignment="0" applyProtection="0">
      <alignment vertical="center"/>
    </xf>
    <xf numFmtId="0" fontId="85" fillId="27" borderId="19" applyNumberFormat="0" applyAlignment="0" applyProtection="0">
      <alignment vertical="center"/>
    </xf>
    <xf numFmtId="0" fontId="86" fillId="27" borderId="11" applyNumberFormat="0" applyAlignment="0" applyProtection="0">
      <alignment vertical="center"/>
    </xf>
    <xf numFmtId="0" fontId="0" fillId="24" borderId="0" applyNumberFormat="0" applyBorder="0" applyAlignment="0" applyProtection="0">
      <alignment vertical="center"/>
    </xf>
    <xf numFmtId="0" fontId="87" fillId="28" borderId="20" applyNumberFormat="0" applyAlignment="0" applyProtection="0">
      <alignment vertical="center"/>
    </xf>
    <xf numFmtId="0" fontId="63" fillId="29" borderId="0" applyNumberFormat="0" applyBorder="0" applyAlignment="0" applyProtection="0">
      <alignment vertical="center"/>
    </xf>
    <xf numFmtId="0" fontId="0" fillId="0" borderId="0">
      <alignment vertical="center"/>
    </xf>
    <xf numFmtId="0" fontId="0" fillId="0" borderId="0">
      <alignment vertical="center"/>
    </xf>
    <xf numFmtId="0" fontId="24" fillId="0" borderId="0">
      <alignment vertical="center"/>
    </xf>
    <xf numFmtId="0" fontId="68" fillId="30" borderId="0" applyNumberFormat="0" applyBorder="0" applyAlignment="0" applyProtection="0">
      <alignment vertical="center"/>
    </xf>
    <xf numFmtId="0" fontId="88" fillId="0" borderId="0" applyNumberFormat="0" applyFill="0" applyBorder="0" applyAlignment="0" applyProtection="0">
      <alignment vertical="center"/>
    </xf>
    <xf numFmtId="0" fontId="89" fillId="0" borderId="21">
      <alignment horizontal="center" vertical="center"/>
    </xf>
    <xf numFmtId="0" fontId="90" fillId="0" borderId="22" applyNumberFormat="0" applyFill="0" applyAlignment="0" applyProtection="0">
      <alignment vertical="center"/>
    </xf>
    <xf numFmtId="0" fontId="57" fillId="20" borderId="0" applyNumberFormat="0" applyBorder="0" applyAlignment="0" applyProtection="0">
      <alignment vertical="center"/>
    </xf>
    <xf numFmtId="0" fontId="84" fillId="31" borderId="0" applyNumberFormat="0" applyBorder="0" applyAlignment="0" applyProtection="0">
      <alignment vertical="center"/>
    </xf>
    <xf numFmtId="0" fontId="91" fillId="0" borderId="23" applyNumberFormat="0" applyFill="0" applyAlignment="0" applyProtection="0">
      <alignment vertical="center"/>
    </xf>
    <xf numFmtId="0" fontId="92" fillId="32" borderId="0" applyNumberFormat="0" applyBorder="0" applyAlignment="0" applyProtection="0">
      <alignment vertical="center"/>
    </xf>
    <xf numFmtId="0" fontId="66" fillId="10" borderId="0" applyNumberFormat="0" applyBorder="0" applyAlignment="0" applyProtection="0">
      <alignment vertical="center"/>
    </xf>
    <xf numFmtId="0" fontId="0" fillId="9" borderId="0" applyNumberFormat="0" applyBorder="0" applyAlignment="0" applyProtection="0">
      <alignment vertical="center"/>
    </xf>
    <xf numFmtId="0" fontId="93" fillId="12" borderId="24" applyNumberFormat="0" applyAlignment="0" applyProtection="0">
      <alignment vertical="center"/>
    </xf>
    <xf numFmtId="0" fontId="94" fillId="33" borderId="0" applyNumberFormat="0" applyBorder="0" applyAlignment="0" applyProtection="0">
      <alignment vertical="center"/>
    </xf>
    <xf numFmtId="0" fontId="63" fillId="34" borderId="0" applyNumberFormat="0" applyBorder="0" applyAlignment="0" applyProtection="0">
      <alignment vertical="center"/>
    </xf>
    <xf numFmtId="0" fontId="0" fillId="0" borderId="0">
      <alignment vertical="center"/>
    </xf>
    <xf numFmtId="0" fontId="0" fillId="0" borderId="0">
      <alignment vertical="center"/>
    </xf>
    <xf numFmtId="0" fontId="62" fillId="0" borderId="14" applyNumberFormat="0" applyFill="0" applyAlignment="0" applyProtection="0">
      <alignment vertical="center"/>
    </xf>
    <xf numFmtId="0" fontId="24" fillId="0" borderId="0">
      <alignment vertical="center"/>
    </xf>
    <xf numFmtId="0" fontId="68" fillId="35" borderId="0" applyNumberFormat="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71" fillId="0" borderId="4" applyNumberFormat="0" applyFill="0" applyProtection="0">
      <alignment horizontal="right" vertical="center"/>
    </xf>
    <xf numFmtId="0" fontId="63" fillId="36" borderId="0" applyNumberFormat="0" applyBorder="0" applyAlignment="0" applyProtection="0">
      <alignment vertical="center"/>
    </xf>
    <xf numFmtId="0" fontId="0" fillId="0" borderId="0">
      <alignment vertical="center"/>
    </xf>
    <xf numFmtId="0" fontId="0" fillId="0" borderId="0">
      <alignment vertical="center"/>
    </xf>
    <xf numFmtId="0" fontId="62" fillId="0" borderId="14" applyNumberFormat="0" applyFill="0" applyAlignment="0" applyProtection="0">
      <alignment vertical="center"/>
    </xf>
    <xf numFmtId="0" fontId="59" fillId="0" borderId="12" applyNumberFormat="0" applyFill="0" applyAlignment="0" applyProtection="0">
      <alignment vertical="center"/>
    </xf>
    <xf numFmtId="0" fontId="23" fillId="11" borderId="0" applyNumberFormat="0" applyBorder="0" applyAlignment="0" applyProtection="0">
      <alignment vertical="center"/>
    </xf>
    <xf numFmtId="0" fontId="63" fillId="37" borderId="0" applyNumberFormat="0" applyBorder="0" applyAlignment="0" applyProtection="0">
      <alignment vertical="center"/>
    </xf>
    <xf numFmtId="0" fontId="95" fillId="0" borderId="0" applyNumberFormat="0" applyFill="0" applyBorder="0" applyAlignment="0" applyProtection="0">
      <alignment vertical="center"/>
    </xf>
    <xf numFmtId="0" fontId="63" fillId="38" borderId="0" applyNumberFormat="0" applyBorder="0" applyAlignment="0" applyProtection="0">
      <alignment vertical="center"/>
    </xf>
    <xf numFmtId="0" fontId="0" fillId="0" borderId="0">
      <alignment vertical="center"/>
    </xf>
    <xf numFmtId="0" fontId="0" fillId="0" borderId="0">
      <alignment vertical="center"/>
    </xf>
    <xf numFmtId="0" fontId="62" fillId="0" borderId="14" applyNumberFormat="0" applyFill="0" applyAlignment="0" applyProtection="0">
      <alignment vertical="center"/>
    </xf>
    <xf numFmtId="0" fontId="63" fillId="39" borderId="0" applyNumberFormat="0" applyBorder="0" applyAlignment="0" applyProtection="0">
      <alignment vertical="center"/>
    </xf>
    <xf numFmtId="0" fontId="96" fillId="18" borderId="25" applyNumberFormat="0" applyAlignment="0" applyProtection="0">
      <alignment vertical="center"/>
    </xf>
    <xf numFmtId="0" fontId="23" fillId="12" borderId="0" applyNumberFormat="0" applyBorder="0" applyAlignment="0" applyProtection="0">
      <alignment vertical="center"/>
    </xf>
    <xf numFmtId="0" fontId="84" fillId="31" borderId="0" applyNumberFormat="0" applyBorder="0" applyAlignment="0" applyProtection="0">
      <alignment vertical="center"/>
    </xf>
    <xf numFmtId="0" fontId="68" fillId="40" borderId="0" applyNumberFormat="0" applyBorder="0" applyAlignment="0" applyProtection="0">
      <alignment vertical="center"/>
    </xf>
    <xf numFmtId="0" fontId="24" fillId="0" borderId="0" applyNumberFormat="0" applyFont="0" applyFill="0" applyBorder="0" applyAlignment="0" applyProtection="0">
      <alignment horizontal="left" vertical="center"/>
    </xf>
    <xf numFmtId="0" fontId="68" fillId="41" borderId="0" applyNumberFormat="0" applyBorder="0" applyAlignment="0" applyProtection="0">
      <alignment vertical="center"/>
    </xf>
    <xf numFmtId="0" fontId="23" fillId="12" borderId="0" applyNumberFormat="0" applyBorder="0" applyAlignment="0" applyProtection="0">
      <alignment vertical="center"/>
    </xf>
    <xf numFmtId="0" fontId="74" fillId="9" borderId="0" applyNumberFormat="0" applyBorder="0" applyAlignment="0" applyProtection="0">
      <alignment vertical="center"/>
    </xf>
    <xf numFmtId="0" fontId="63" fillId="42" borderId="0" applyNumberFormat="0" applyBorder="0" applyAlignment="0" applyProtection="0">
      <alignment vertical="center"/>
    </xf>
    <xf numFmtId="0" fontId="0" fillId="0" borderId="0">
      <alignment vertical="center"/>
    </xf>
    <xf numFmtId="0" fontId="0" fillId="0" borderId="0">
      <alignment vertical="center"/>
    </xf>
    <xf numFmtId="0" fontId="62" fillId="0" borderId="14" applyNumberFormat="0" applyFill="0" applyAlignment="0" applyProtection="0">
      <alignment vertical="center"/>
    </xf>
    <xf numFmtId="0" fontId="63" fillId="43" borderId="0" applyNumberFormat="0" applyBorder="0" applyAlignment="0" applyProtection="0">
      <alignment vertical="center"/>
    </xf>
    <xf numFmtId="0" fontId="68" fillId="44" borderId="0" applyNumberFormat="0" applyBorder="0" applyAlignment="0" applyProtection="0">
      <alignment vertical="center"/>
    </xf>
    <xf numFmtId="0" fontId="97" fillId="12" borderId="26" applyNumberFormat="0" applyAlignment="0" applyProtection="0">
      <alignment vertical="center"/>
    </xf>
    <xf numFmtId="0" fontId="6" fillId="0" borderId="0">
      <alignment vertical="center"/>
    </xf>
    <xf numFmtId="0" fontId="57" fillId="12" borderId="0" applyNumberFormat="0" applyBorder="0" applyAlignment="0" applyProtection="0">
      <alignment vertical="center"/>
    </xf>
    <xf numFmtId="0" fontId="24" fillId="0" borderId="0">
      <alignment vertical="center"/>
    </xf>
    <xf numFmtId="0" fontId="63" fillId="45" borderId="0" applyNumberFormat="0" applyBorder="0" applyAlignment="0" applyProtection="0">
      <alignment vertical="center"/>
    </xf>
    <xf numFmtId="0" fontId="80" fillId="0" borderId="16" applyNumberFormat="0" applyFill="0" applyAlignment="0" applyProtection="0">
      <alignment vertical="center"/>
    </xf>
    <xf numFmtId="0" fontId="68" fillId="46" borderId="0" applyNumberFormat="0" applyBorder="0" applyAlignment="0" applyProtection="0">
      <alignment vertical="center"/>
    </xf>
    <xf numFmtId="0" fontId="58" fillId="16" borderId="0" applyNumberFormat="0" applyBorder="0" applyAlignment="0" applyProtection="0">
      <alignment vertical="center"/>
    </xf>
    <xf numFmtId="0" fontId="68" fillId="47" borderId="0" applyNumberFormat="0" applyBorder="0" applyAlignment="0" applyProtection="0">
      <alignment vertical="center"/>
    </xf>
    <xf numFmtId="0" fontId="63" fillId="48" borderId="0" applyNumberFormat="0" applyBorder="0" applyAlignment="0" applyProtection="0">
      <alignment vertical="center"/>
    </xf>
    <xf numFmtId="0" fontId="98" fillId="0" borderId="0">
      <alignment vertical="center"/>
    </xf>
    <xf numFmtId="0" fontId="80" fillId="0" borderId="16" applyNumberFormat="0" applyFill="0" applyAlignment="0" applyProtection="0">
      <alignment vertical="center"/>
    </xf>
    <xf numFmtId="0" fontId="68" fillId="49" borderId="0" applyNumberFormat="0" applyBorder="0" applyAlignment="0" applyProtection="0">
      <alignment vertical="center"/>
    </xf>
    <xf numFmtId="0" fontId="58" fillId="16" borderId="0" applyNumberFormat="0" applyBorder="0" applyAlignment="0" applyProtection="0">
      <alignment vertical="center"/>
    </xf>
    <xf numFmtId="0" fontId="66" fillId="10" borderId="0" applyNumberFormat="0" applyBorder="0" applyAlignment="0" applyProtection="0">
      <alignment vertical="center"/>
    </xf>
    <xf numFmtId="0" fontId="23" fillId="11" borderId="0" applyNumberFormat="0" applyBorder="0" applyAlignment="0" applyProtection="0">
      <alignment vertical="center"/>
    </xf>
    <xf numFmtId="0" fontId="24" fillId="0" borderId="0">
      <alignment vertical="center"/>
    </xf>
    <xf numFmtId="0" fontId="60" fillId="0" borderId="0">
      <alignment vertical="center"/>
    </xf>
    <xf numFmtId="0" fontId="75" fillId="0" borderId="0">
      <alignment vertical="center"/>
    </xf>
    <xf numFmtId="0" fontId="98" fillId="0" borderId="0">
      <alignment vertical="center"/>
    </xf>
    <xf numFmtId="0" fontId="98" fillId="0" borderId="0">
      <alignment vertical="center"/>
    </xf>
    <xf numFmtId="0" fontId="75" fillId="0" borderId="0">
      <alignment vertical="center"/>
    </xf>
    <xf numFmtId="9" fontId="24" fillId="0" borderId="0" applyFont="0" applyFill="0" applyBorder="0" applyAlignment="0" applyProtection="0">
      <alignment vertical="center"/>
    </xf>
    <xf numFmtId="0" fontId="23" fillId="11" borderId="0" applyNumberFormat="0" applyBorder="0" applyAlignment="0" applyProtection="0">
      <alignment vertical="center"/>
    </xf>
    <xf numFmtId="0" fontId="60" fillId="0" borderId="0">
      <alignment vertical="center"/>
    </xf>
    <xf numFmtId="0" fontId="24" fillId="0" borderId="0">
      <alignment vertical="center"/>
    </xf>
    <xf numFmtId="9" fontId="24" fillId="0" borderId="0" applyFont="0" applyFill="0" applyBorder="0" applyAlignment="0" applyProtection="0">
      <alignment vertical="center"/>
    </xf>
    <xf numFmtId="0" fontId="60" fillId="0" borderId="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60" fillId="0" borderId="0">
      <alignment vertical="center"/>
    </xf>
    <xf numFmtId="0" fontId="99" fillId="0" borderId="0" applyNumberFormat="0" applyFill="0" applyBorder="0" applyAlignment="0" applyProtection="0">
      <alignment vertical="top"/>
      <protection locked="0"/>
    </xf>
    <xf numFmtId="49" fontId="24" fillId="0" borderId="0" applyFont="0" applyFill="0" applyBorder="0" applyAlignment="0" applyProtection="0">
      <alignment vertical="center"/>
    </xf>
    <xf numFmtId="0" fontId="75" fillId="0" borderId="0">
      <alignment vertical="center"/>
    </xf>
    <xf numFmtId="0" fontId="0" fillId="0" borderId="0">
      <alignment vertical="center"/>
    </xf>
    <xf numFmtId="0" fontId="66" fillId="10" borderId="0" applyNumberFormat="0" applyBorder="0" applyAlignment="0" applyProtection="0">
      <alignment vertical="center"/>
    </xf>
    <xf numFmtId="0" fontId="23" fillId="11" borderId="0" applyNumberFormat="0" applyBorder="0" applyAlignment="0" applyProtection="0">
      <alignment vertical="center"/>
    </xf>
    <xf numFmtId="0" fontId="24" fillId="0" borderId="0">
      <alignment vertical="center"/>
    </xf>
    <xf numFmtId="0" fontId="60" fillId="0" borderId="0">
      <alignment vertical="center"/>
    </xf>
    <xf numFmtId="9" fontId="24" fillId="0" borderId="0" applyFont="0" applyFill="0" applyBorder="0" applyAlignment="0" applyProtection="0">
      <alignment vertical="center"/>
    </xf>
    <xf numFmtId="0" fontId="24" fillId="0" borderId="0">
      <alignment vertical="center"/>
    </xf>
    <xf numFmtId="0" fontId="100" fillId="19" borderId="0" applyNumberFormat="0" applyBorder="0" applyAlignment="0" applyProtection="0">
      <alignment vertical="center"/>
    </xf>
    <xf numFmtId="0" fontId="60" fillId="0" borderId="0">
      <alignment vertical="center"/>
    </xf>
    <xf numFmtId="0" fontId="60" fillId="0" borderId="0">
      <alignment vertical="center"/>
    </xf>
    <xf numFmtId="0" fontId="58" fillId="8" borderId="0" applyNumberFormat="0" applyBorder="0" applyAlignment="0" applyProtection="0">
      <alignment vertical="center"/>
    </xf>
    <xf numFmtId="0" fontId="99" fillId="0" borderId="0" applyNumberFormat="0" applyFill="0" applyBorder="0" applyAlignment="0" applyProtection="0">
      <alignment vertical="top"/>
      <protection locked="0"/>
    </xf>
    <xf numFmtId="49" fontId="24" fillId="0" borderId="0" applyFont="0" applyFill="0" applyBorder="0" applyAlignment="0" applyProtection="0">
      <alignment vertical="center"/>
    </xf>
    <xf numFmtId="0" fontId="58" fillId="24" borderId="0" applyNumberFormat="0" applyBorder="0" applyAlignment="0" applyProtection="0">
      <alignment vertical="center"/>
    </xf>
    <xf numFmtId="0" fontId="60" fillId="0" borderId="0">
      <alignment vertical="center"/>
    </xf>
    <xf numFmtId="0" fontId="24" fillId="0" borderId="0">
      <alignment vertical="center"/>
    </xf>
    <xf numFmtId="0" fontId="60" fillId="0" borderId="0">
      <alignment vertical="center"/>
    </xf>
    <xf numFmtId="0" fontId="24" fillId="0" borderId="0">
      <alignment vertical="center"/>
    </xf>
    <xf numFmtId="0" fontId="60" fillId="0" borderId="0">
      <alignment vertical="center"/>
    </xf>
    <xf numFmtId="0" fontId="101" fillId="0" borderId="27" applyNumberFormat="0" applyFill="0" applyAlignment="0" applyProtection="0">
      <alignment vertical="center"/>
    </xf>
    <xf numFmtId="0" fontId="60" fillId="0" borderId="0">
      <alignment vertical="center"/>
    </xf>
    <xf numFmtId="9" fontId="24" fillId="0" borderId="0" applyFont="0" applyFill="0" applyBorder="0" applyAlignment="0" applyProtection="0">
      <alignment vertical="center"/>
    </xf>
    <xf numFmtId="10" fontId="24" fillId="0" borderId="0" applyFont="0" applyFill="0" applyBorder="0" applyAlignment="0" applyProtection="0">
      <alignment vertical="center"/>
    </xf>
    <xf numFmtId="0" fontId="60" fillId="0" borderId="0">
      <alignment vertical="center"/>
    </xf>
    <xf numFmtId="0" fontId="58" fillId="8" borderId="0" applyNumberFormat="0" applyBorder="0" applyAlignment="0" applyProtection="0">
      <alignment vertical="center"/>
    </xf>
    <xf numFmtId="0" fontId="99" fillId="0" borderId="0" applyNumberFormat="0" applyFill="0" applyBorder="0" applyAlignment="0" applyProtection="0">
      <alignment vertical="top"/>
      <protection locked="0"/>
    </xf>
    <xf numFmtId="0" fontId="60" fillId="0" borderId="0">
      <alignment vertical="center"/>
    </xf>
    <xf numFmtId="0" fontId="60" fillId="0" borderId="0">
      <alignment vertical="center"/>
    </xf>
    <xf numFmtId="0" fontId="58" fillId="6" borderId="0" applyNumberFormat="0" applyBorder="0" applyAlignment="0" applyProtection="0">
      <alignment vertical="center"/>
    </xf>
    <xf numFmtId="0" fontId="71" fillId="0" borderId="0">
      <alignment vertical="center"/>
    </xf>
    <xf numFmtId="0" fontId="102" fillId="0" borderId="0" applyNumberFormat="0" applyFill="0" applyBorder="0" applyAlignment="0" applyProtection="0">
      <alignment vertical="center"/>
    </xf>
    <xf numFmtId="0" fontId="75" fillId="0" borderId="0">
      <alignment vertical="center"/>
    </xf>
    <xf numFmtId="0" fontId="0" fillId="9" borderId="0" applyNumberFormat="0" applyBorder="0" applyAlignment="0" applyProtection="0">
      <alignment vertical="center"/>
    </xf>
    <xf numFmtId="0" fontId="24" fillId="0" borderId="0">
      <alignment vertical="center"/>
    </xf>
    <xf numFmtId="0" fontId="62" fillId="0" borderId="14" applyNumberFormat="0" applyFill="0" applyAlignment="0" applyProtection="0">
      <alignment vertical="center"/>
    </xf>
    <xf numFmtId="0" fontId="0" fillId="9" borderId="0" applyNumberFormat="0" applyBorder="0" applyAlignment="0" applyProtection="0">
      <alignment vertical="center"/>
    </xf>
    <xf numFmtId="0" fontId="23" fillId="50" borderId="0" applyNumberFormat="0" applyBorder="0" applyAlignment="0" applyProtection="0">
      <alignment vertical="center"/>
    </xf>
    <xf numFmtId="0" fontId="0" fillId="50" borderId="0" applyNumberFormat="0" applyBorder="0" applyAlignment="0" applyProtection="0">
      <alignment vertical="center"/>
    </xf>
    <xf numFmtId="0" fontId="57" fillId="51" borderId="0" applyNumberFormat="0" applyBorder="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57" fillId="52" borderId="0" applyNumberFormat="0" applyBorder="0" applyAlignment="0" applyProtection="0">
      <alignment vertical="center"/>
    </xf>
    <xf numFmtId="0" fontId="0" fillId="19" borderId="0" applyNumberFormat="0" applyBorder="0" applyAlignment="0" applyProtection="0">
      <alignment vertical="center"/>
    </xf>
    <xf numFmtId="0" fontId="66" fillId="10" borderId="0" applyNumberFormat="0" applyBorder="0" applyAlignment="0" applyProtection="0">
      <alignment vertical="center"/>
    </xf>
    <xf numFmtId="0" fontId="0" fillId="11" borderId="0" applyNumberFormat="0" applyBorder="0" applyAlignment="0" applyProtection="0">
      <alignment vertical="center"/>
    </xf>
    <xf numFmtId="0" fontId="24" fillId="0" borderId="0">
      <alignment vertical="center"/>
    </xf>
    <xf numFmtId="0" fontId="0" fillId="11" borderId="0" applyNumberFormat="0" applyBorder="0" applyAlignment="0" applyProtection="0">
      <alignment vertical="center"/>
    </xf>
    <xf numFmtId="0" fontId="0" fillId="17" borderId="0" applyNumberFormat="0" applyBorder="0" applyAlignment="0" applyProtection="0">
      <alignment vertical="center"/>
    </xf>
    <xf numFmtId="0" fontId="24" fillId="0" borderId="0">
      <alignment vertical="center"/>
    </xf>
    <xf numFmtId="183" fontId="24" fillId="0" borderId="0" applyFont="0" applyFill="0" applyBorder="0" applyAlignment="0" applyProtection="0">
      <alignment vertical="center"/>
    </xf>
    <xf numFmtId="0" fontId="0" fillId="17" borderId="0" applyNumberFormat="0" applyBorder="0" applyAlignment="0" applyProtection="0">
      <alignment vertical="center"/>
    </xf>
    <xf numFmtId="0" fontId="24" fillId="0" borderId="0">
      <alignment vertical="center"/>
    </xf>
    <xf numFmtId="0" fontId="0" fillId="31" borderId="0" applyNumberFormat="0" applyBorder="0" applyAlignment="0" applyProtection="0">
      <alignment vertical="center"/>
    </xf>
    <xf numFmtId="0" fontId="24" fillId="0" borderId="0">
      <alignment vertical="center"/>
    </xf>
    <xf numFmtId="0" fontId="58" fillId="5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23" fillId="11" borderId="0" applyNumberFormat="0" applyBorder="0" applyAlignment="0" applyProtection="0">
      <alignment vertical="center"/>
    </xf>
    <xf numFmtId="0" fontId="0" fillId="17" borderId="0" applyNumberFormat="0" applyBorder="0" applyAlignment="0" applyProtection="0">
      <alignment vertical="center"/>
    </xf>
    <xf numFmtId="0" fontId="77" fillId="0" borderId="0" applyNumberFormat="0" applyFill="0" applyBorder="0" applyAlignment="0" applyProtection="0">
      <alignment vertical="center"/>
    </xf>
    <xf numFmtId="0" fontId="0" fillId="52" borderId="0" applyNumberFormat="0" applyBorder="0" applyAlignment="0" applyProtection="0">
      <alignment vertical="center"/>
    </xf>
    <xf numFmtId="0" fontId="0" fillId="10" borderId="0" applyNumberFormat="0" applyBorder="0" applyAlignment="0" applyProtection="0">
      <alignment vertical="center"/>
    </xf>
    <xf numFmtId="0" fontId="24" fillId="0" borderId="0">
      <alignment vertical="center"/>
    </xf>
    <xf numFmtId="0" fontId="0" fillId="10" borderId="0" applyNumberFormat="0" applyBorder="0" applyAlignment="0" applyProtection="0">
      <alignment vertical="center"/>
    </xf>
    <xf numFmtId="0" fontId="58" fillId="8" borderId="0" applyNumberFormat="0" applyBorder="0" applyAlignment="0" applyProtection="0">
      <alignment vertical="center"/>
    </xf>
    <xf numFmtId="0" fontId="0" fillId="24" borderId="0" applyNumberFormat="0" applyBorder="0" applyAlignment="0" applyProtection="0">
      <alignment vertical="center"/>
    </xf>
    <xf numFmtId="0" fontId="103" fillId="0" borderId="1">
      <alignment horizontal="left" vertical="center"/>
    </xf>
    <xf numFmtId="0" fontId="0" fillId="19" borderId="0" applyNumberFormat="0" applyBorder="0" applyAlignment="0" applyProtection="0">
      <alignment vertical="center"/>
    </xf>
    <xf numFmtId="0" fontId="24" fillId="0" borderId="0">
      <alignment vertical="center"/>
    </xf>
    <xf numFmtId="0" fontId="0" fillId="19" borderId="0" applyNumberFormat="0" applyBorder="0" applyAlignment="0" applyProtection="0">
      <alignment vertical="center"/>
    </xf>
    <xf numFmtId="0" fontId="24" fillId="0" borderId="0">
      <alignment vertical="center"/>
    </xf>
    <xf numFmtId="0" fontId="0" fillId="21" borderId="0" applyNumberFormat="0" applyBorder="0" applyAlignment="0" applyProtection="0">
      <alignment vertical="center"/>
    </xf>
    <xf numFmtId="0" fontId="6" fillId="0" borderId="0">
      <alignment vertical="center"/>
    </xf>
    <xf numFmtId="0" fontId="0" fillId="52" borderId="0" applyNumberFormat="0" applyBorder="0" applyAlignment="0" applyProtection="0">
      <alignment vertical="center"/>
    </xf>
    <xf numFmtId="0" fontId="6" fillId="0" borderId="0">
      <alignment vertical="center"/>
    </xf>
    <xf numFmtId="0" fontId="0" fillId="52" borderId="0" applyNumberFormat="0" applyBorder="0" applyAlignment="0" applyProtection="0">
      <alignment vertical="center"/>
    </xf>
    <xf numFmtId="0" fontId="0" fillId="53" borderId="0" applyNumberFormat="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0" fillId="24" borderId="0" applyNumberFormat="0" applyBorder="0" applyAlignment="0" applyProtection="0">
      <alignment vertical="center"/>
    </xf>
    <xf numFmtId="0" fontId="24" fillId="0" borderId="0">
      <alignment vertical="center"/>
    </xf>
    <xf numFmtId="0" fontId="97" fillId="12" borderId="26" applyNumberFormat="0" applyAlignment="0" applyProtection="0">
      <alignment vertical="center"/>
    </xf>
    <xf numFmtId="0" fontId="23" fillId="11" borderId="0" applyNumberFormat="0" applyBorder="0" applyAlignment="0" applyProtection="0">
      <alignment vertical="center"/>
    </xf>
    <xf numFmtId="0" fontId="0" fillId="31" borderId="0" applyNumberFormat="0" applyBorder="0" applyAlignment="0" applyProtection="0">
      <alignment vertical="center"/>
    </xf>
    <xf numFmtId="0" fontId="0" fillId="12" borderId="0" applyNumberFormat="0" applyBorder="0" applyAlignment="0" applyProtection="0">
      <alignment vertical="center"/>
    </xf>
    <xf numFmtId="0" fontId="65" fillId="9" borderId="0" applyNumberFormat="0" applyBorder="0" applyAlignment="0" applyProtection="0">
      <alignment vertical="center"/>
    </xf>
    <xf numFmtId="0" fontId="97" fillId="12" borderId="26" applyNumberFormat="0" applyAlignment="0" applyProtection="0">
      <alignment vertical="center"/>
    </xf>
    <xf numFmtId="0" fontId="57" fillId="54" borderId="0" applyNumberFormat="0" applyBorder="0" applyAlignment="0" applyProtection="0">
      <alignment vertical="center"/>
    </xf>
    <xf numFmtId="0" fontId="0" fillId="12" borderId="0" applyNumberFormat="0" applyBorder="0" applyAlignment="0" applyProtection="0">
      <alignment vertical="center"/>
    </xf>
    <xf numFmtId="0" fontId="0" fillId="24" borderId="0" applyNumberFormat="0" applyBorder="0" applyAlignment="0" applyProtection="0">
      <alignment vertical="center"/>
    </xf>
    <xf numFmtId="0" fontId="65" fillId="9" borderId="0" applyNumberFormat="0" applyBorder="0" applyAlignment="0" applyProtection="0">
      <alignment vertical="center"/>
    </xf>
    <xf numFmtId="0" fontId="0" fillId="17" borderId="0" applyNumberFormat="0" applyBorder="0" applyAlignment="0" applyProtection="0">
      <alignment vertical="center"/>
    </xf>
    <xf numFmtId="0" fontId="65" fillId="9" borderId="0" applyNumberFormat="0" applyBorder="0" applyAlignment="0" applyProtection="0">
      <alignment vertical="center"/>
    </xf>
    <xf numFmtId="0" fontId="101" fillId="0" borderId="27" applyNumberFormat="0" applyFill="0" applyAlignment="0" applyProtection="0">
      <alignment vertical="center"/>
    </xf>
    <xf numFmtId="9" fontId="24" fillId="0" borderId="0" applyFont="0" applyFill="0" applyBorder="0" applyAlignment="0" applyProtection="0">
      <alignment vertical="center"/>
    </xf>
    <xf numFmtId="0" fontId="66" fillId="10" borderId="0" applyNumberFormat="0" applyBorder="0" applyAlignment="0" applyProtection="0">
      <alignment vertical="center"/>
    </xf>
    <xf numFmtId="0" fontId="58" fillId="55" borderId="0" applyNumberFormat="0" applyBorder="0" applyAlignment="0" applyProtection="0">
      <alignment vertical="center"/>
    </xf>
    <xf numFmtId="9" fontId="24" fillId="0" borderId="0" applyFont="0" applyFill="0" applyBorder="0" applyAlignment="0" applyProtection="0">
      <alignment vertical="center"/>
    </xf>
    <xf numFmtId="0" fontId="66" fillId="10" borderId="0" applyNumberFormat="0" applyBorder="0" applyAlignment="0" applyProtection="0">
      <alignment vertical="center"/>
    </xf>
    <xf numFmtId="0" fontId="0" fillId="17" borderId="0" applyNumberFormat="0" applyBorder="0" applyAlignment="0" applyProtection="0">
      <alignment vertical="center"/>
    </xf>
    <xf numFmtId="0" fontId="0" fillId="56" borderId="0" applyNumberFormat="0" applyBorder="0" applyAlignment="0" applyProtection="0">
      <alignment vertical="center"/>
    </xf>
    <xf numFmtId="0" fontId="65" fillId="9" borderId="0" applyNumberFormat="0" applyBorder="0" applyAlignment="0" applyProtection="0">
      <alignment vertical="center"/>
    </xf>
    <xf numFmtId="0" fontId="57" fillId="10" borderId="0" applyNumberFormat="0" applyBorder="0" applyAlignment="0" applyProtection="0">
      <alignment vertical="center"/>
    </xf>
    <xf numFmtId="0" fontId="58" fillId="16" borderId="0" applyNumberFormat="0" applyBorder="0" applyAlignment="0" applyProtection="0">
      <alignment vertical="center"/>
    </xf>
    <xf numFmtId="0" fontId="93" fillId="12" borderId="24" applyNumberFormat="0" applyAlignment="0" applyProtection="0">
      <alignment vertical="center"/>
    </xf>
    <xf numFmtId="0" fontId="57" fillId="10" borderId="0" applyNumberFormat="0" applyBorder="0" applyAlignment="0" applyProtection="0">
      <alignment vertical="center"/>
    </xf>
    <xf numFmtId="0" fontId="71" fillId="0" borderId="4" applyNumberFormat="0" applyFill="0" applyProtection="0">
      <alignment horizontal="left" vertical="center"/>
    </xf>
    <xf numFmtId="0" fontId="88" fillId="0" borderId="28" applyNumberFormat="0" applyFill="0" applyAlignment="0" applyProtection="0">
      <alignment vertical="center"/>
    </xf>
    <xf numFmtId="0" fontId="65" fillId="9" borderId="0" applyNumberFormat="0" applyBorder="0" applyAlignment="0" applyProtection="0">
      <alignment vertical="center"/>
    </xf>
    <xf numFmtId="0" fontId="57" fillId="10" borderId="0" applyNumberFormat="0" applyBorder="0" applyAlignment="0" applyProtection="0">
      <alignment vertical="center"/>
    </xf>
    <xf numFmtId="9" fontId="24" fillId="0" borderId="0" applyFont="0" applyFill="0" applyBorder="0" applyAlignment="0" applyProtection="0">
      <alignment vertical="center"/>
    </xf>
    <xf numFmtId="0" fontId="57" fillId="10" borderId="0" applyNumberFormat="0" applyBorder="0" applyAlignment="0" applyProtection="0">
      <alignment vertical="center"/>
    </xf>
    <xf numFmtId="0" fontId="57" fillId="57" borderId="0" applyNumberFormat="0" applyBorder="0" applyAlignment="0" applyProtection="0">
      <alignment vertical="center"/>
    </xf>
    <xf numFmtId="180" fontId="0" fillId="0" borderId="0" applyFont="0" applyFill="0" applyBorder="0" applyAlignment="0" applyProtection="0">
      <alignment vertical="center"/>
    </xf>
    <xf numFmtId="0" fontId="57" fillId="57" borderId="0" applyNumberFormat="0" applyBorder="0" applyAlignment="0" applyProtection="0">
      <alignment vertical="center"/>
    </xf>
    <xf numFmtId="0" fontId="57" fillId="19" borderId="0" applyNumberFormat="0" applyBorder="0" applyAlignment="0" applyProtection="0">
      <alignment vertical="center"/>
    </xf>
    <xf numFmtId="0" fontId="58" fillId="16" borderId="0" applyNumberFormat="0" applyBorder="0" applyAlignment="0" applyProtection="0">
      <alignment vertical="center"/>
    </xf>
    <xf numFmtId="0" fontId="24" fillId="0" borderId="0">
      <alignment vertical="center"/>
    </xf>
    <xf numFmtId="0" fontId="93" fillId="12" borderId="24" applyNumberFormat="0" applyAlignment="0" applyProtection="0">
      <alignment vertical="center"/>
    </xf>
    <xf numFmtId="0" fontId="58" fillId="52" borderId="0" applyNumberFormat="0" applyBorder="0" applyAlignment="0" applyProtection="0">
      <alignment vertical="center"/>
    </xf>
    <xf numFmtId="0" fontId="0" fillId="0" borderId="0">
      <alignment vertical="center"/>
    </xf>
    <xf numFmtId="0" fontId="57" fillId="19" borderId="0" applyNumberFormat="0" applyBorder="0" applyAlignment="0" applyProtection="0">
      <alignment vertical="center"/>
    </xf>
    <xf numFmtId="0" fontId="0" fillId="0" borderId="0">
      <alignment vertical="center"/>
    </xf>
    <xf numFmtId="0" fontId="57" fillId="21" borderId="0" applyNumberFormat="0" applyBorder="0" applyAlignment="0" applyProtection="0">
      <alignment vertical="center"/>
    </xf>
    <xf numFmtId="0" fontId="0" fillId="11" borderId="29" applyNumberFormat="0" applyFont="0" applyAlignment="0" applyProtection="0">
      <alignment vertical="center"/>
    </xf>
    <xf numFmtId="0" fontId="57" fillId="52" borderId="0" applyNumberFormat="0" applyBorder="0" applyAlignment="0" applyProtection="0">
      <alignment vertical="center"/>
    </xf>
    <xf numFmtId="0" fontId="58" fillId="16" borderId="0" applyNumberFormat="0" applyBorder="0" applyAlignment="0" applyProtection="0">
      <alignment vertical="center"/>
    </xf>
    <xf numFmtId="0" fontId="57" fillId="52" borderId="0" applyNumberFormat="0" applyBorder="0" applyAlignment="0" applyProtection="0">
      <alignment vertical="center"/>
    </xf>
    <xf numFmtId="0" fontId="57" fillId="52" borderId="0" applyNumberFormat="0" applyBorder="0" applyAlignment="0" applyProtection="0">
      <alignment vertical="center"/>
    </xf>
    <xf numFmtId="0" fontId="23" fillId="50" borderId="0" applyNumberFormat="0" applyBorder="0" applyAlignment="0" applyProtection="0">
      <alignment vertical="center"/>
    </xf>
    <xf numFmtId="0" fontId="57" fillId="53" borderId="0" applyNumberFormat="0" applyBorder="0" applyAlignment="0" applyProtection="0">
      <alignment vertical="center"/>
    </xf>
    <xf numFmtId="0" fontId="23" fillId="50" borderId="0" applyNumberFormat="0" applyBorder="0" applyAlignment="0" applyProtection="0">
      <alignment vertical="center"/>
    </xf>
    <xf numFmtId="0" fontId="59" fillId="0" borderId="12" applyNumberFormat="0" applyFill="0" applyAlignment="0" applyProtection="0">
      <alignment vertical="center"/>
    </xf>
    <xf numFmtId="0" fontId="57" fillId="53" borderId="0" applyNumberFormat="0" applyBorder="0" applyAlignment="0" applyProtection="0">
      <alignment vertical="center"/>
    </xf>
    <xf numFmtId="0" fontId="57" fillId="20" borderId="0" applyNumberFormat="0" applyBorder="0" applyAlignment="0" applyProtection="0">
      <alignment vertical="center"/>
    </xf>
    <xf numFmtId="0" fontId="58" fillId="16" borderId="0" applyNumberFormat="0" applyBorder="0" applyAlignment="0" applyProtection="0">
      <alignment vertical="center"/>
    </xf>
    <xf numFmtId="0" fontId="57" fillId="20" borderId="0" applyNumberFormat="0" applyBorder="0" applyAlignment="0" applyProtection="0">
      <alignment vertical="center"/>
    </xf>
    <xf numFmtId="0" fontId="57" fillId="54" borderId="0" applyNumberFormat="0" applyBorder="0" applyAlignment="0" applyProtection="0">
      <alignment vertical="center"/>
    </xf>
    <xf numFmtId="0" fontId="24" fillId="0" borderId="0">
      <alignment vertical="center"/>
    </xf>
    <xf numFmtId="0" fontId="71" fillId="0" borderId="0" applyProtection="0">
      <alignment vertical="center"/>
    </xf>
    <xf numFmtId="0" fontId="80" fillId="0" borderId="16" applyNumberFormat="0" applyFill="0" applyAlignment="0" applyProtection="0">
      <alignment vertical="center"/>
    </xf>
    <xf numFmtId="0" fontId="57" fillId="12" borderId="0" applyNumberFormat="0" applyBorder="0" applyAlignment="0" applyProtection="0">
      <alignment vertical="center"/>
    </xf>
    <xf numFmtId="0" fontId="6" fillId="0" borderId="0">
      <alignment vertical="center"/>
    </xf>
    <xf numFmtId="0" fontId="57" fillId="12" borderId="0" applyNumberFormat="0" applyBorder="0" applyAlignment="0" applyProtection="0">
      <alignment vertical="center"/>
    </xf>
    <xf numFmtId="0" fontId="24" fillId="0" borderId="0">
      <alignment vertical="center"/>
    </xf>
    <xf numFmtId="9" fontId="24" fillId="0" borderId="0" applyFont="0" applyFill="0" applyBorder="0" applyAlignment="0" applyProtection="0">
      <alignment vertical="center"/>
    </xf>
    <xf numFmtId="0" fontId="24" fillId="0" borderId="0">
      <alignment vertical="center"/>
    </xf>
    <xf numFmtId="0" fontId="57" fillId="12" borderId="0" applyNumberFormat="0" applyBorder="0" applyAlignment="0" applyProtection="0">
      <alignment vertical="center"/>
    </xf>
    <xf numFmtId="0" fontId="24" fillId="0" borderId="0">
      <alignment vertical="center"/>
    </xf>
    <xf numFmtId="0" fontId="57" fillId="6" borderId="0" applyNumberFormat="0" applyBorder="0" applyAlignment="0" applyProtection="0">
      <alignment vertical="center"/>
    </xf>
    <xf numFmtId="0" fontId="57" fillId="6" borderId="0" applyNumberFormat="0" applyBorder="0" applyAlignment="0" applyProtection="0">
      <alignment vertical="center"/>
    </xf>
    <xf numFmtId="0" fontId="24" fillId="0" borderId="0">
      <alignment vertical="center"/>
    </xf>
    <xf numFmtId="0" fontId="24" fillId="0" borderId="0" applyNumberFormat="0" applyFill="0" applyBorder="0" applyAlignment="0" applyProtection="0">
      <alignment vertical="center"/>
    </xf>
    <xf numFmtId="0" fontId="57" fillId="6" borderId="0" applyNumberFormat="0" applyBorder="0" applyAlignment="0" applyProtection="0">
      <alignment vertical="center"/>
    </xf>
    <xf numFmtId="0" fontId="104" fillId="0" borderId="9">
      <alignment horizontal="left" vertical="center"/>
    </xf>
    <xf numFmtId="0" fontId="57" fillId="8" borderId="0" applyNumberFormat="0" applyBorder="0" applyAlignment="0" applyProtection="0">
      <alignment vertical="center"/>
    </xf>
    <xf numFmtId="0" fontId="57" fillId="6" borderId="0" applyNumberFormat="0" applyBorder="0" applyAlignment="0" applyProtection="0">
      <alignment vertical="center"/>
    </xf>
    <xf numFmtId="0" fontId="104" fillId="0" borderId="9">
      <alignment horizontal="left" vertical="center"/>
    </xf>
    <xf numFmtId="0" fontId="57" fillId="6" borderId="0" applyNumberFormat="0" applyBorder="0" applyAlignment="0" applyProtection="0">
      <alignment vertical="center"/>
    </xf>
    <xf numFmtId="0" fontId="57" fillId="6" borderId="0" applyNumberFormat="0" applyBorder="0" applyAlignment="0" applyProtection="0">
      <alignment vertical="center"/>
    </xf>
    <xf numFmtId="0" fontId="57" fillId="16" borderId="0" applyNumberFormat="0" applyBorder="0" applyAlignment="0" applyProtection="0">
      <alignment vertical="center"/>
    </xf>
    <xf numFmtId="0" fontId="98" fillId="0" borderId="0">
      <alignment vertical="center"/>
      <protection locked="0"/>
    </xf>
    <xf numFmtId="0" fontId="58" fillId="8" borderId="0" applyNumberFormat="0" applyBorder="0" applyAlignment="0" applyProtection="0">
      <alignment vertical="center"/>
    </xf>
    <xf numFmtId="0" fontId="23" fillId="50" borderId="0" applyNumberFormat="0" applyBorder="0" applyAlignment="0" applyProtection="0">
      <alignment vertical="center"/>
    </xf>
    <xf numFmtId="0" fontId="57" fillId="51" borderId="0" applyNumberFormat="0" applyBorder="0" applyAlignment="0" applyProtection="0">
      <alignment vertical="center"/>
    </xf>
    <xf numFmtId="0" fontId="24" fillId="0" borderId="0">
      <alignment vertical="center"/>
    </xf>
    <xf numFmtId="0" fontId="23" fillId="17" borderId="0" applyNumberFormat="0" applyBorder="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58" fillId="16" borderId="0" applyNumberFormat="0" applyBorder="0" applyAlignment="0" applyProtection="0">
      <alignment vertical="center"/>
    </xf>
    <xf numFmtId="0" fontId="95" fillId="0" borderId="0" applyNumberFormat="0" applyFill="0" applyBorder="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89" fillId="0" borderId="21">
      <alignment horizontal="center" vertical="center"/>
    </xf>
    <xf numFmtId="0" fontId="23" fillId="50" borderId="0" applyNumberFormat="0" applyBorder="0" applyAlignment="0" applyProtection="0">
      <alignment vertical="center"/>
    </xf>
    <xf numFmtId="0" fontId="58" fillId="24" borderId="0" applyNumberFormat="0" applyBorder="0" applyAlignment="0" applyProtection="0">
      <alignment vertical="center"/>
    </xf>
    <xf numFmtId="0" fontId="80" fillId="0" borderId="16" applyNumberFormat="0" applyFill="0" applyAlignment="0" applyProtection="0">
      <alignment vertical="center"/>
    </xf>
    <xf numFmtId="0" fontId="58" fillId="24" borderId="0" applyNumberFormat="0" applyBorder="0" applyAlignment="0" applyProtection="0">
      <alignment vertical="center"/>
    </xf>
    <xf numFmtId="0" fontId="24" fillId="0" borderId="0">
      <alignment vertical="center"/>
    </xf>
    <xf numFmtId="0" fontId="0" fillId="11" borderId="29" applyNumberFormat="0" applyFont="0" applyAlignment="0" applyProtection="0">
      <alignment vertical="center"/>
    </xf>
    <xf numFmtId="0" fontId="80" fillId="0" borderId="16" applyNumberFormat="0" applyFill="0" applyAlignment="0" applyProtection="0">
      <alignment vertical="center"/>
    </xf>
    <xf numFmtId="0" fontId="58" fillId="24" borderId="0" applyNumberFormat="0" applyBorder="0" applyAlignment="0" applyProtection="0">
      <alignment vertical="center"/>
    </xf>
    <xf numFmtId="15" fontId="105" fillId="0" borderId="0">
      <alignment vertical="center"/>
    </xf>
    <xf numFmtId="0" fontId="58" fillId="8" borderId="0" applyNumberFormat="0" applyBorder="0" applyAlignment="0" applyProtection="0">
      <alignment vertical="center"/>
    </xf>
    <xf numFmtId="183" fontId="24" fillId="0" borderId="0" applyFont="0" applyFill="0" applyBorder="0" applyAlignment="0" applyProtection="0">
      <alignment vertical="center"/>
    </xf>
    <xf numFmtId="0" fontId="58" fillId="8" borderId="0" applyNumberFormat="0" applyBorder="0" applyAlignment="0" applyProtection="0">
      <alignment vertical="center"/>
    </xf>
    <xf numFmtId="0" fontId="58" fillId="8" borderId="0" applyNumberFormat="0" applyBorder="0" applyAlignment="0" applyProtection="0">
      <alignment vertical="center"/>
    </xf>
    <xf numFmtId="0" fontId="58" fillId="8" borderId="0" applyNumberFormat="0" applyBorder="0" applyAlignment="0" applyProtection="0">
      <alignment vertical="center"/>
    </xf>
    <xf numFmtId="0" fontId="24" fillId="0" borderId="0">
      <alignment vertical="center"/>
    </xf>
    <xf numFmtId="0" fontId="58" fillId="8" borderId="0" applyNumberFormat="0" applyBorder="0" applyAlignment="0" applyProtection="0">
      <alignment vertical="center"/>
    </xf>
    <xf numFmtId="0" fontId="106" fillId="58" borderId="3">
      <alignment vertical="center"/>
      <protection locked="0"/>
    </xf>
    <xf numFmtId="0" fontId="61" fillId="0" borderId="13" applyNumberFormat="0" applyFill="0" applyProtection="0">
      <alignment horizontal="center" vertical="center"/>
    </xf>
    <xf numFmtId="0" fontId="58" fillId="8" borderId="0" applyNumberFormat="0" applyBorder="0" applyAlignment="0" applyProtection="0">
      <alignment vertical="center"/>
    </xf>
    <xf numFmtId="0" fontId="24" fillId="0" borderId="0">
      <alignment vertical="center"/>
    </xf>
    <xf numFmtId="0" fontId="58" fillId="8" borderId="0" applyNumberFormat="0" applyBorder="0" applyAlignment="0" applyProtection="0">
      <alignment vertical="center"/>
    </xf>
    <xf numFmtId="0" fontId="24" fillId="0" borderId="0">
      <alignment vertical="center"/>
    </xf>
    <xf numFmtId="0" fontId="58" fillId="8" borderId="0" applyNumberFormat="0" applyBorder="0" applyAlignment="0" applyProtection="0">
      <alignment vertical="center"/>
    </xf>
    <xf numFmtId="0" fontId="84" fillId="31" borderId="0" applyNumberFormat="0" applyBorder="0" applyAlignment="0" applyProtection="0">
      <alignment vertical="center"/>
    </xf>
    <xf numFmtId="0" fontId="24" fillId="0" borderId="0">
      <alignment vertical="center"/>
    </xf>
    <xf numFmtId="0" fontId="58" fillId="8" borderId="0" applyNumberFormat="0" applyBorder="0" applyAlignment="0" applyProtection="0">
      <alignment vertical="center"/>
    </xf>
    <xf numFmtId="0" fontId="84" fillId="31" borderId="0" applyNumberFormat="0" applyBorder="0" applyAlignment="0" applyProtection="0">
      <alignment vertical="center"/>
    </xf>
    <xf numFmtId="0" fontId="103" fillId="0" borderId="1">
      <alignment horizontal="left" vertical="center"/>
    </xf>
    <xf numFmtId="0" fontId="104" fillId="0" borderId="30" applyNumberFormat="0" applyAlignment="0" applyProtection="0">
      <alignment horizontal="left" vertical="center"/>
    </xf>
    <xf numFmtId="0" fontId="57" fillId="8" borderId="0" applyNumberFormat="0" applyBorder="0" applyAlignment="0" applyProtection="0">
      <alignment vertical="center"/>
    </xf>
    <xf numFmtId="0" fontId="58" fillId="55" borderId="0" applyNumberFormat="0" applyBorder="0" applyAlignment="0" applyProtection="0">
      <alignment vertical="center"/>
    </xf>
    <xf numFmtId="0" fontId="23" fillId="12" borderId="0" applyNumberFormat="0" applyBorder="0" applyAlignment="0" applyProtection="0">
      <alignment vertical="center"/>
    </xf>
    <xf numFmtId="0" fontId="107" fillId="52" borderId="26" applyNumberFormat="0" applyAlignment="0" applyProtection="0">
      <alignment vertical="center"/>
    </xf>
    <xf numFmtId="178" fontId="71" fillId="0" borderId="13" applyFill="0" applyProtection="0">
      <alignment horizontal="right" vertical="center"/>
    </xf>
    <xf numFmtId="0" fontId="58" fillId="18" borderId="0" applyNumberFormat="0" applyBorder="0" applyAlignment="0" applyProtection="0">
      <alignment vertical="center"/>
    </xf>
    <xf numFmtId="178" fontId="71" fillId="0" borderId="13" applyFill="0" applyProtection="0">
      <alignment horizontal="right" vertical="center"/>
    </xf>
    <xf numFmtId="0" fontId="58" fillId="18" borderId="0" applyNumberFormat="0" applyBorder="0" applyAlignment="0" applyProtection="0">
      <alignment vertical="center"/>
    </xf>
    <xf numFmtId="0" fontId="23" fillId="50" borderId="0" applyNumberFormat="0" applyBorder="0" applyAlignment="0" applyProtection="0">
      <alignment vertical="center"/>
    </xf>
    <xf numFmtId="178" fontId="71" fillId="0" borderId="13" applyFill="0" applyProtection="0">
      <alignment horizontal="right" vertical="center"/>
    </xf>
    <xf numFmtId="0" fontId="58" fillId="18"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7" fillId="54" borderId="0" applyNumberFormat="0" applyBorder="0" applyAlignment="0" applyProtection="0">
      <alignment vertical="center"/>
    </xf>
    <xf numFmtId="0" fontId="106" fillId="58" borderId="3">
      <alignment vertical="center"/>
      <protection locked="0"/>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9" fontId="24" fillId="0" borderId="0" applyFont="0" applyFill="0" applyBorder="0" applyAlignment="0" applyProtection="0">
      <alignment vertical="center"/>
    </xf>
    <xf numFmtId="15" fontId="105" fillId="0" borderId="0">
      <alignment vertical="center"/>
    </xf>
    <xf numFmtId="0" fontId="58" fillId="55" borderId="0" applyNumberFormat="0" applyBorder="0" applyAlignment="0" applyProtection="0">
      <alignment vertical="center"/>
    </xf>
    <xf numFmtId="0" fontId="24" fillId="0" borderId="0">
      <alignment vertical="center"/>
    </xf>
    <xf numFmtId="9" fontId="24" fillId="0" borderId="0" applyFont="0" applyFill="0" applyBorder="0" applyAlignment="0" applyProtection="0">
      <alignment vertical="center"/>
    </xf>
    <xf numFmtId="0" fontId="108" fillId="0" borderId="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18" borderId="0" applyNumberFormat="0" applyBorder="0" applyAlignment="0" applyProtection="0">
      <alignment vertical="center"/>
    </xf>
    <xf numFmtId="0" fontId="24" fillId="0" borderId="0" applyFont="0" applyFill="0" applyBorder="0" applyAlignment="0" applyProtection="0">
      <alignment vertical="center"/>
    </xf>
    <xf numFmtId="0" fontId="23" fillId="11" borderId="0" applyNumberFormat="0" applyBorder="0" applyAlignment="0" applyProtection="0">
      <alignment vertical="center"/>
    </xf>
    <xf numFmtId="0" fontId="58" fillId="6" borderId="0" applyNumberFormat="0" applyBorder="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80" fillId="0" borderId="16" applyNumberFormat="0" applyFill="0" applyAlignment="0" applyProtection="0">
      <alignment vertical="center"/>
    </xf>
    <xf numFmtId="0" fontId="23" fillId="11" borderId="0" applyNumberFormat="0" applyBorder="0" applyAlignment="0" applyProtection="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59" fillId="0" borderId="12" applyNumberFormat="0" applyFill="0" applyAlignment="0" applyProtection="0">
      <alignment vertical="center"/>
    </xf>
    <xf numFmtId="0" fontId="84" fillId="31" borderId="0" applyNumberFormat="0" applyBorder="0" applyAlignment="0" applyProtection="0">
      <alignment vertical="center"/>
    </xf>
    <xf numFmtId="0" fontId="80" fillId="0" borderId="16" applyNumberFormat="0" applyFill="0" applyAlignment="0" applyProtection="0">
      <alignment vertical="center"/>
    </xf>
    <xf numFmtId="0" fontId="23" fillId="11" borderId="0" applyNumberFormat="0" applyBorder="0" applyAlignment="0" applyProtection="0">
      <alignment vertical="center"/>
    </xf>
    <xf numFmtId="0" fontId="80" fillId="0" borderId="16" applyNumberFormat="0" applyFill="0" applyAlignment="0" applyProtection="0">
      <alignment vertical="center"/>
    </xf>
    <xf numFmtId="0" fontId="23" fillId="11" borderId="0" applyNumberFormat="0" applyBorder="0" applyAlignment="0" applyProtection="0">
      <alignment vertical="center"/>
    </xf>
    <xf numFmtId="0" fontId="74" fillId="17" borderId="0" applyNumberFormat="0" applyBorder="0" applyAlignment="0" applyProtection="0">
      <alignment vertical="center"/>
    </xf>
    <xf numFmtId="187" fontId="24" fillId="0" borderId="0" applyFont="0" applyFill="0" applyBorder="0" applyAlignment="0" applyProtection="0">
      <alignment vertical="center"/>
    </xf>
    <xf numFmtId="0" fontId="58" fillId="8"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189" fontId="24" fillId="0" borderId="0" applyFont="0" applyFill="0" applyBorder="0" applyAlignment="0" applyProtection="0">
      <alignment vertical="center"/>
    </xf>
    <xf numFmtId="0" fontId="58" fillId="12" borderId="0" applyNumberFormat="0" applyBorder="0" applyAlignment="0" applyProtection="0">
      <alignment vertical="center"/>
    </xf>
    <xf numFmtId="0" fontId="23" fillId="9" borderId="0" applyNumberFormat="0" applyBorder="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58" fillId="8" borderId="0" applyNumberFormat="0" applyBorder="0" applyAlignment="0" applyProtection="0">
      <alignment vertical="center"/>
    </xf>
    <xf numFmtId="0" fontId="58" fillId="12" borderId="0" applyNumberFormat="0" applyBorder="0" applyAlignment="0" applyProtection="0">
      <alignment vertical="center"/>
    </xf>
    <xf numFmtId="0" fontId="58" fillId="12" borderId="0" applyNumberFormat="0" applyBorder="0" applyAlignment="0" applyProtection="0">
      <alignment vertical="center"/>
    </xf>
    <xf numFmtId="0" fontId="65" fillId="17" borderId="0" applyNumberFormat="0" applyBorder="0" applyAlignment="0" applyProtection="0">
      <alignment vertical="center"/>
    </xf>
    <xf numFmtId="0" fontId="71" fillId="0" borderId="4" applyNumberFormat="0" applyFill="0" applyProtection="0">
      <alignment horizontal="right" vertical="center"/>
    </xf>
    <xf numFmtId="0" fontId="58" fillId="12" borderId="0" applyNumberFormat="0" applyBorder="0" applyAlignment="0" applyProtection="0">
      <alignment vertical="center"/>
    </xf>
    <xf numFmtId="0" fontId="24" fillId="0" borderId="0">
      <alignment vertical="center"/>
    </xf>
    <xf numFmtId="0" fontId="58" fillId="12" borderId="0" applyNumberFormat="0" applyBorder="0" applyAlignment="0" applyProtection="0">
      <alignment vertical="center"/>
    </xf>
    <xf numFmtId="0" fontId="58" fillId="18" borderId="0" applyNumberFormat="0" applyBorder="0" applyAlignment="0" applyProtection="0">
      <alignment vertical="center"/>
    </xf>
    <xf numFmtId="191" fontId="109" fillId="0" borderId="0">
      <alignment vertical="center"/>
    </xf>
    <xf numFmtId="0" fontId="58" fillId="18" borderId="0" applyNumberFormat="0" applyBorder="0" applyAlignment="0" applyProtection="0">
      <alignment vertical="center"/>
    </xf>
    <xf numFmtId="0" fontId="58" fillId="18" borderId="0" applyNumberFormat="0" applyBorder="0" applyAlignment="0" applyProtection="0">
      <alignment vertical="center"/>
    </xf>
    <xf numFmtId="0" fontId="58" fillId="18" borderId="0" applyNumberFormat="0" applyBorder="0" applyAlignment="0" applyProtection="0">
      <alignment vertical="center"/>
    </xf>
    <xf numFmtId="0" fontId="77" fillId="0" borderId="0" applyNumberFormat="0" applyFill="0" applyBorder="0" applyAlignment="0" applyProtection="0">
      <alignment vertical="center"/>
    </xf>
    <xf numFmtId="0" fontId="58" fillId="18" borderId="0" applyNumberFormat="0" applyBorder="0" applyAlignment="0" applyProtection="0">
      <alignment vertical="center"/>
    </xf>
    <xf numFmtId="0" fontId="77" fillId="0" borderId="0" applyNumberFormat="0" applyFill="0" applyBorder="0" applyAlignment="0" applyProtection="0">
      <alignment vertical="center"/>
    </xf>
    <xf numFmtId="0" fontId="58" fillId="18" borderId="0" applyNumberFormat="0" applyBorder="0" applyAlignment="0" applyProtection="0">
      <alignment vertical="center"/>
    </xf>
    <xf numFmtId="0" fontId="77" fillId="0" borderId="0" applyNumberFormat="0" applyFill="0" applyBorder="0" applyAlignment="0" applyProtection="0">
      <alignment vertical="center"/>
    </xf>
    <xf numFmtId="0" fontId="58" fillId="18" borderId="0" applyNumberFormat="0" applyBorder="0" applyAlignment="0" applyProtection="0">
      <alignment vertical="center"/>
    </xf>
    <xf numFmtId="0" fontId="77" fillId="0" borderId="0" applyNumberFormat="0" applyFill="0" applyBorder="0" applyAlignment="0" applyProtection="0">
      <alignment vertical="center"/>
    </xf>
    <xf numFmtId="0" fontId="58" fillId="18" borderId="0" applyNumberFormat="0" applyBorder="0" applyAlignment="0" applyProtection="0">
      <alignment vertical="center"/>
    </xf>
    <xf numFmtId="0" fontId="24" fillId="0" borderId="0">
      <alignment vertical="center"/>
    </xf>
    <xf numFmtId="190" fontId="24" fillId="0" borderId="0" applyFont="0" applyFill="0" applyBorder="0" applyAlignment="0" applyProtection="0">
      <alignment vertical="center"/>
    </xf>
    <xf numFmtId="0" fontId="58" fillId="18" borderId="0" applyNumberFormat="0" applyBorder="0" applyAlignment="0" applyProtection="0">
      <alignment vertical="center"/>
    </xf>
    <xf numFmtId="0" fontId="84" fillId="19" borderId="0" applyNumberFormat="0" applyBorder="0" applyAlignment="0" applyProtection="0">
      <alignment vertical="center"/>
    </xf>
    <xf numFmtId="0" fontId="77" fillId="0" borderId="0" applyNumberFormat="0" applyFill="0" applyBorder="0" applyAlignment="0" applyProtection="0">
      <alignment vertical="center"/>
    </xf>
    <xf numFmtId="0" fontId="58" fillId="18" borderId="0" applyNumberFormat="0" applyBorder="0" applyAlignment="0" applyProtection="0">
      <alignment vertical="center"/>
    </xf>
    <xf numFmtId="0" fontId="84" fillId="19" borderId="0" applyNumberFormat="0" applyBorder="0" applyAlignment="0" applyProtection="0">
      <alignment vertical="center"/>
    </xf>
    <xf numFmtId="0" fontId="77" fillId="0" borderId="0" applyNumberFormat="0" applyFill="0" applyBorder="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58" fillId="18" borderId="0" applyNumberFormat="0" applyBorder="0" applyAlignment="0" applyProtection="0">
      <alignment vertical="center"/>
    </xf>
    <xf numFmtId="0" fontId="84" fillId="19" borderId="0" applyNumberFormat="0" applyBorder="0" applyAlignment="0" applyProtection="0">
      <alignment vertical="center"/>
    </xf>
    <xf numFmtId="0" fontId="77" fillId="0" borderId="0" applyNumberFormat="0" applyFill="0" applyBorder="0" applyAlignment="0" applyProtection="0">
      <alignment vertical="center"/>
    </xf>
    <xf numFmtId="0" fontId="58" fillId="8" borderId="0" applyNumberFormat="0" applyBorder="0" applyAlignment="0" applyProtection="0">
      <alignment vertical="center"/>
    </xf>
    <xf numFmtId="9" fontId="24" fillId="0" borderId="0" applyFont="0" applyFill="0" applyBorder="0" applyAlignment="0" applyProtection="0">
      <alignment vertical="center"/>
    </xf>
    <xf numFmtId="0" fontId="23" fillId="50" borderId="0" applyNumberFormat="0" applyBorder="0" applyAlignment="0" applyProtection="0">
      <alignment vertical="center"/>
    </xf>
    <xf numFmtId="0" fontId="84" fillId="19" borderId="0" applyNumberFormat="0" applyBorder="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23" fillId="50" borderId="0" applyNumberFormat="0" applyBorder="0" applyAlignment="0" applyProtection="0">
      <alignment vertical="center"/>
    </xf>
    <xf numFmtId="9" fontId="24" fillId="0" borderId="0" applyFont="0" applyFill="0" applyBorder="0" applyAlignment="0" applyProtection="0">
      <alignment vertical="center"/>
    </xf>
    <xf numFmtId="0" fontId="23" fillId="50" borderId="0" applyNumberFormat="0" applyBorder="0" applyAlignment="0" applyProtection="0">
      <alignment vertical="center"/>
    </xf>
    <xf numFmtId="9" fontId="24" fillId="0" borderId="0" applyFont="0" applyFill="0" applyBorder="0" applyAlignment="0" applyProtection="0">
      <alignment vertical="center"/>
    </xf>
    <xf numFmtId="0" fontId="110" fillId="59" borderId="0" applyNumberFormat="0" applyBorder="0" applyAlignment="0" applyProtection="0">
      <alignment vertical="center"/>
    </xf>
    <xf numFmtId="0" fontId="23" fillId="50" borderId="0" applyNumberFormat="0" applyBorder="0" applyAlignment="0" applyProtection="0">
      <alignment vertical="center"/>
    </xf>
    <xf numFmtId="9" fontId="24" fillId="0" borderId="0" applyFont="0" applyFill="0" applyBorder="0" applyAlignment="0" applyProtection="0">
      <alignment vertical="center"/>
    </xf>
    <xf numFmtId="0" fontId="107" fillId="52" borderId="26" applyNumberFormat="0" applyAlignment="0" applyProtection="0">
      <alignment vertical="center"/>
    </xf>
    <xf numFmtId="0" fontId="23" fillId="12" borderId="0" applyNumberFormat="0" applyBorder="0" applyAlignment="0" applyProtection="0">
      <alignment vertical="center"/>
    </xf>
    <xf numFmtId="0" fontId="23" fillId="52" borderId="0" applyNumberFormat="0" applyBorder="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107" fillId="52" borderId="26" applyNumberFormat="0" applyAlignment="0" applyProtection="0">
      <alignment vertical="center"/>
    </xf>
    <xf numFmtId="0" fontId="23" fillId="12" borderId="0" applyNumberFormat="0" applyBorder="0" applyAlignment="0" applyProtection="0">
      <alignment vertical="center"/>
    </xf>
    <xf numFmtId="0" fontId="23" fillId="52" borderId="0" applyNumberFormat="0" applyBorder="0" applyAlignment="0" applyProtection="0">
      <alignment vertical="center"/>
    </xf>
    <xf numFmtId="0" fontId="71" fillId="0" borderId="4" applyNumberFormat="0" applyFill="0" applyProtection="0">
      <alignment horizontal="left" vertical="center"/>
    </xf>
    <xf numFmtId="0" fontId="24" fillId="0" borderId="0">
      <alignment vertical="center"/>
    </xf>
    <xf numFmtId="0" fontId="107" fillId="52" borderId="26" applyNumberFormat="0" applyAlignment="0" applyProtection="0">
      <alignment vertical="center"/>
    </xf>
    <xf numFmtId="0" fontId="23" fillId="12" borderId="0" applyNumberFormat="0" applyBorder="0" applyAlignment="0" applyProtection="0">
      <alignment vertical="center"/>
    </xf>
    <xf numFmtId="0" fontId="24" fillId="0" borderId="0">
      <alignment vertical="center"/>
    </xf>
    <xf numFmtId="0" fontId="107" fillId="52" borderId="26" applyNumberFormat="0" applyAlignment="0" applyProtection="0">
      <alignment vertical="center"/>
    </xf>
    <xf numFmtId="0" fontId="23" fillId="12" borderId="0" applyNumberFormat="0" applyBorder="0" applyAlignment="0" applyProtection="0">
      <alignment vertical="center"/>
    </xf>
    <xf numFmtId="0" fontId="58" fillId="12" borderId="0" applyNumberFormat="0" applyBorder="0" applyAlignment="0" applyProtection="0">
      <alignment vertical="center"/>
    </xf>
    <xf numFmtId="0" fontId="95" fillId="0" borderId="0" applyNumberFormat="0" applyFill="0" applyBorder="0" applyAlignment="0" applyProtection="0">
      <alignment vertical="center"/>
    </xf>
    <xf numFmtId="0" fontId="58" fillId="12" borderId="0" applyNumberFormat="0" applyBorder="0" applyAlignment="0" applyProtection="0">
      <alignment vertical="center"/>
    </xf>
    <xf numFmtId="0" fontId="24" fillId="60" borderId="0" applyNumberFormat="0" applyFont="0" applyBorder="0" applyAlignment="0" applyProtection="0">
      <alignment vertical="center"/>
    </xf>
    <xf numFmtId="0" fontId="58" fillId="12" borderId="0" applyNumberFormat="0" applyBorder="0" applyAlignment="0" applyProtection="0">
      <alignment vertical="center"/>
    </xf>
    <xf numFmtId="0" fontId="58" fillId="8" borderId="0" applyNumberFormat="0" applyBorder="0" applyAlignment="0" applyProtection="0">
      <alignment vertical="center"/>
    </xf>
    <xf numFmtId="0" fontId="58" fillId="16" borderId="0" applyNumberFormat="0" applyBorder="0" applyAlignment="0" applyProtection="0">
      <alignment vertical="center"/>
    </xf>
    <xf numFmtId="0" fontId="109" fillId="0" borderId="0">
      <alignment vertical="center"/>
    </xf>
    <xf numFmtId="0" fontId="58" fillId="8" borderId="0" applyNumberFormat="0" applyBorder="0" applyAlignment="0" applyProtection="0">
      <alignment vertical="center"/>
    </xf>
    <xf numFmtId="0" fontId="58" fillId="8" borderId="0" applyNumberFormat="0" applyBorder="0" applyAlignment="0" applyProtection="0">
      <alignment vertical="center"/>
    </xf>
    <xf numFmtId="0" fontId="61" fillId="0" borderId="13" applyNumberFormat="0" applyFill="0" applyProtection="0">
      <alignment horizontal="left" vertical="center"/>
    </xf>
    <xf numFmtId="0" fontId="89" fillId="0" borderId="21">
      <alignment horizontal="center" vertical="center"/>
    </xf>
    <xf numFmtId="0" fontId="58" fillId="8" borderId="0" applyNumberFormat="0" applyBorder="0" applyAlignment="0" applyProtection="0">
      <alignment vertical="center"/>
    </xf>
    <xf numFmtId="9" fontId="24" fillId="0" borderId="0" applyFont="0" applyFill="0" applyBorder="0" applyAlignment="0" applyProtection="0">
      <alignment vertical="center"/>
    </xf>
    <xf numFmtId="0" fontId="58" fillId="8" borderId="0" applyNumberFormat="0" applyBorder="0" applyAlignment="0" applyProtection="0">
      <alignment vertical="center"/>
    </xf>
    <xf numFmtId="0" fontId="24" fillId="0" borderId="0">
      <alignment vertical="center"/>
    </xf>
    <xf numFmtId="0" fontId="111" fillId="0" borderId="31" applyNumberFormat="0" applyFill="0" applyAlignment="0" applyProtection="0">
      <alignment vertical="center"/>
    </xf>
    <xf numFmtId="0" fontId="58" fillId="8" borderId="0" applyNumberFormat="0" applyBorder="0" applyAlignment="0" applyProtection="0">
      <alignment vertical="center"/>
    </xf>
    <xf numFmtId="0" fontId="80" fillId="0" borderId="16" applyNumberFormat="0" applyFill="0" applyAlignment="0" applyProtection="0">
      <alignment vertical="center"/>
    </xf>
    <xf numFmtId="0" fontId="58" fillId="8" borderId="0" applyNumberFormat="0" applyBorder="0" applyAlignment="0" applyProtection="0">
      <alignment vertical="center"/>
    </xf>
    <xf numFmtId="0" fontId="80" fillId="0" borderId="16" applyNumberFormat="0" applyFill="0" applyAlignment="0" applyProtection="0">
      <alignment vertical="center"/>
    </xf>
    <xf numFmtId="0" fontId="58" fillId="6" borderId="0" applyNumberFormat="0" applyBorder="0" applyAlignment="0" applyProtection="0">
      <alignment vertical="center"/>
    </xf>
    <xf numFmtId="0" fontId="24" fillId="0" borderId="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70" fillId="11" borderId="1" applyNumberFormat="0" applyBorder="0" applyAlignment="0" applyProtection="0">
      <alignment vertical="center"/>
    </xf>
    <xf numFmtId="0" fontId="23" fillId="17" borderId="0" applyNumberFormat="0" applyBorder="0" applyAlignment="0" applyProtection="0">
      <alignment vertical="center"/>
    </xf>
    <xf numFmtId="0" fontId="23" fillId="50" borderId="0" applyNumberFormat="0" applyBorder="0" applyAlignment="0" applyProtection="0">
      <alignment vertical="center"/>
    </xf>
    <xf numFmtId="0" fontId="24" fillId="0" borderId="0">
      <alignment vertical="center"/>
    </xf>
    <xf numFmtId="0" fontId="65" fillId="9" borderId="0" applyNumberFormat="0" applyBorder="0" applyAlignment="0" applyProtection="0">
      <alignment vertical="center"/>
    </xf>
    <xf numFmtId="0" fontId="101" fillId="0" borderId="27" applyNumberFormat="0" applyFill="0" applyAlignment="0" applyProtection="0">
      <alignment vertical="center"/>
    </xf>
    <xf numFmtId="0" fontId="58" fillId="24" borderId="0" applyNumberFormat="0" applyBorder="0" applyAlignment="0" applyProtection="0">
      <alignment vertical="center"/>
    </xf>
    <xf numFmtId="0" fontId="24" fillId="0" borderId="0">
      <alignment vertical="center"/>
    </xf>
    <xf numFmtId="0" fontId="65" fillId="9" borderId="0" applyNumberFormat="0" applyBorder="0" applyAlignment="0" applyProtection="0">
      <alignment vertical="center"/>
    </xf>
    <xf numFmtId="0" fontId="58" fillId="24" borderId="0" applyNumberFormat="0" applyBorder="0" applyAlignment="0" applyProtection="0">
      <alignment vertical="center"/>
    </xf>
    <xf numFmtId="0" fontId="112" fillId="52" borderId="32">
      <alignment horizontal="left" vertical="center"/>
      <protection locked="0" hidden="1"/>
    </xf>
    <xf numFmtId="0" fontId="58" fillId="6" borderId="0" applyNumberFormat="0" applyBorder="0" applyAlignment="0" applyProtection="0">
      <alignment vertical="center"/>
    </xf>
    <xf numFmtId="0" fontId="112" fillId="52" borderId="32">
      <alignment horizontal="left" vertical="center"/>
      <protection locked="0" hidden="1"/>
    </xf>
    <xf numFmtId="0" fontId="101" fillId="0" borderId="27" applyNumberFormat="0" applyFill="0" applyAlignment="0" applyProtection="0">
      <alignment vertical="center"/>
    </xf>
    <xf numFmtId="0" fontId="58" fillId="6" borderId="0" applyNumberFormat="0" applyBorder="0" applyAlignment="0" applyProtection="0">
      <alignment vertical="center"/>
    </xf>
    <xf numFmtId="192" fontId="24" fillId="0" borderId="0" applyFont="0" applyFill="0" applyBorder="0" applyAlignment="0" applyProtection="0">
      <alignment vertical="center"/>
    </xf>
    <xf numFmtId="0" fontId="88" fillId="0" borderId="28" applyNumberFormat="0" applyFill="0" applyAlignment="0" applyProtection="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59" fillId="0" borderId="33" applyNumberFormat="0" applyFill="0" applyAlignment="0" applyProtection="0">
      <alignment vertical="center"/>
    </xf>
    <xf numFmtId="0" fontId="84" fillId="31" borderId="0" applyNumberFormat="0" applyBorder="0" applyAlignment="0" applyProtection="0">
      <alignment vertical="center"/>
    </xf>
    <xf numFmtId="0" fontId="58" fillId="6" borderId="0" applyNumberFormat="0" applyBorder="0" applyAlignment="0" applyProtection="0">
      <alignment vertical="center"/>
    </xf>
    <xf numFmtId="0" fontId="59" fillId="0" borderId="33" applyNumberFormat="0" applyFill="0" applyAlignment="0" applyProtection="0">
      <alignment vertical="center"/>
    </xf>
    <xf numFmtId="0" fontId="84" fillId="31" borderId="0" applyNumberFormat="0" applyBorder="0" applyAlignment="0" applyProtection="0">
      <alignment vertical="center"/>
    </xf>
    <xf numFmtId="0" fontId="58" fillId="6" borderId="0" applyNumberFormat="0" applyBorder="0" applyAlignment="0" applyProtection="0">
      <alignment vertical="center"/>
    </xf>
    <xf numFmtId="0" fontId="59" fillId="0" borderId="12" applyNumberFormat="0" applyFill="0" applyAlignment="0" applyProtection="0">
      <alignment vertical="center"/>
    </xf>
    <xf numFmtId="0" fontId="80" fillId="0" borderId="16" applyNumberFormat="0" applyFill="0" applyAlignment="0" applyProtection="0">
      <alignment vertical="center"/>
    </xf>
    <xf numFmtId="9" fontId="24" fillId="0" borderId="0" applyFont="0" applyFill="0" applyBorder="0" applyAlignment="0" applyProtection="0">
      <alignment vertical="center"/>
    </xf>
    <xf numFmtId="0" fontId="58" fillId="6" borderId="0" applyNumberFormat="0" applyBorder="0" applyAlignment="0" applyProtection="0">
      <alignment vertical="center"/>
    </xf>
    <xf numFmtId="0" fontId="59" fillId="0" borderId="12" applyNumberFormat="0" applyFill="0" applyAlignment="0" applyProtection="0">
      <alignment vertical="center"/>
    </xf>
    <xf numFmtId="0" fontId="80" fillId="0" borderId="16" applyNumberFormat="0" applyFill="0" applyAlignment="0" applyProtection="0">
      <alignment vertical="center"/>
    </xf>
    <xf numFmtId="0" fontId="23" fillId="11" borderId="0" applyNumberFormat="0" applyBorder="0" applyAlignment="0" applyProtection="0">
      <alignment vertical="center"/>
    </xf>
    <xf numFmtId="0" fontId="23" fillId="52" borderId="0" applyNumberFormat="0" applyBorder="0" applyAlignment="0" applyProtection="0">
      <alignment vertical="center"/>
    </xf>
    <xf numFmtId="0" fontId="88" fillId="0" borderId="28" applyNumberFormat="0" applyFill="0" applyAlignment="0" applyProtection="0">
      <alignment vertical="center"/>
    </xf>
    <xf numFmtId="0" fontId="24" fillId="0" borderId="0">
      <alignment vertical="center"/>
    </xf>
    <xf numFmtId="0" fontId="24" fillId="0" borderId="0">
      <alignment vertical="center"/>
    </xf>
    <xf numFmtId="0" fontId="89" fillId="0" borderId="0" applyNumberFormat="0" applyFill="0" applyBorder="0" applyAlignment="0" applyProtection="0">
      <alignment vertical="center"/>
    </xf>
    <xf numFmtId="0" fontId="23" fillId="52" borderId="0" applyNumberFormat="0" applyBorder="0" applyAlignment="0" applyProtection="0">
      <alignment vertical="center"/>
    </xf>
    <xf numFmtId="0" fontId="58" fillId="52" borderId="0" applyNumberFormat="0" applyBorder="0" applyAlignment="0" applyProtection="0">
      <alignment vertical="center"/>
    </xf>
    <xf numFmtId="0" fontId="58" fillId="52" borderId="0" applyNumberFormat="0" applyBorder="0" applyAlignment="0" applyProtection="0">
      <alignment vertical="center"/>
    </xf>
    <xf numFmtId="0" fontId="58" fillId="16" borderId="0" applyNumberFormat="0" applyBorder="0" applyAlignment="0" applyProtection="0">
      <alignment vertical="center"/>
    </xf>
    <xf numFmtId="0" fontId="80" fillId="0" borderId="16" applyNumberFormat="0" applyFill="0" applyAlignment="0" applyProtection="0">
      <alignment vertical="center"/>
    </xf>
    <xf numFmtId="193" fontId="24" fillId="0" borderId="0" applyFont="0" applyFill="0" applyBorder="0" applyAlignment="0" applyProtection="0">
      <alignment vertical="center"/>
    </xf>
    <xf numFmtId="9" fontId="24" fillId="0" borderId="0" applyFont="0" applyFill="0" applyBorder="0" applyAlignment="0" applyProtection="0">
      <alignment vertical="center"/>
    </xf>
    <xf numFmtId="0" fontId="88" fillId="0" borderId="28" applyNumberFormat="0" applyFill="0" applyAlignment="0" applyProtection="0">
      <alignment vertical="center"/>
    </xf>
    <xf numFmtId="0" fontId="113" fillId="0" borderId="0" applyNumberFormat="0" applyFill="0" applyBorder="0" applyAlignment="0" applyProtection="0">
      <alignment vertical="center"/>
    </xf>
    <xf numFmtId="185" fontId="24" fillId="0" borderId="0" applyFont="0" applyFill="0" applyBorder="0" applyAlignment="0" applyProtection="0">
      <alignment vertical="center"/>
    </xf>
    <xf numFmtId="0" fontId="24" fillId="0" borderId="0">
      <alignment vertical="center"/>
    </xf>
    <xf numFmtId="0" fontId="65" fillId="9" borderId="0" applyNumberFormat="0" applyBorder="0" applyAlignment="0" applyProtection="0">
      <alignment vertical="center"/>
    </xf>
    <xf numFmtId="0" fontId="101" fillId="0" borderId="27" applyNumberFormat="0" applyFill="0" applyAlignment="0" applyProtection="0">
      <alignment vertical="center"/>
    </xf>
    <xf numFmtId="177" fontId="109" fillId="0" borderId="0">
      <alignment vertical="center"/>
    </xf>
    <xf numFmtId="0" fontId="108" fillId="0" borderId="0">
      <alignment vertical="center"/>
    </xf>
    <xf numFmtId="15" fontId="105" fillId="0" borderId="0">
      <alignment vertical="center"/>
    </xf>
    <xf numFmtId="15" fontId="105" fillId="0" borderId="0">
      <alignment vertical="center"/>
    </xf>
    <xf numFmtId="0" fontId="100" fillId="31" borderId="0" applyNumberFormat="0" applyBorder="0" applyAlignment="0" applyProtection="0">
      <alignment vertical="center"/>
    </xf>
    <xf numFmtId="195" fontId="109" fillId="0" borderId="0">
      <alignment vertical="center"/>
    </xf>
    <xf numFmtId="9" fontId="24" fillId="0" borderId="0" applyFont="0" applyFill="0" applyBorder="0" applyAlignment="0" applyProtection="0">
      <alignment vertical="center"/>
    </xf>
    <xf numFmtId="0" fontId="24" fillId="0" borderId="0">
      <alignment vertical="center"/>
    </xf>
    <xf numFmtId="0" fontId="114" fillId="0" borderId="34" applyNumberFormat="0" applyFill="0" applyAlignment="0" applyProtection="0">
      <alignment vertical="center"/>
    </xf>
    <xf numFmtId="0" fontId="24" fillId="0" borderId="0">
      <alignment vertical="center"/>
    </xf>
    <xf numFmtId="0" fontId="70" fillId="12" borderId="0" applyNumberFormat="0" applyBorder="0" applyAlignment="0" applyProtection="0">
      <alignment vertical="center"/>
    </xf>
    <xf numFmtId="0" fontId="104" fillId="0" borderId="30" applyNumberFormat="0" applyAlignment="0" applyProtection="0">
      <alignment horizontal="left" vertical="center"/>
    </xf>
    <xf numFmtId="0" fontId="57" fillId="8" borderId="0" applyNumberFormat="0" applyBorder="0" applyAlignment="0" applyProtection="0">
      <alignment vertical="center"/>
    </xf>
    <xf numFmtId="0" fontId="104" fillId="0" borderId="9">
      <alignment horizontal="left" vertical="center"/>
    </xf>
    <xf numFmtId="0" fontId="104" fillId="0" borderId="9">
      <alignment horizontal="left" vertical="center"/>
    </xf>
    <xf numFmtId="0" fontId="70" fillId="11" borderId="1" applyNumberFormat="0" applyBorder="0" applyAlignment="0" applyProtection="0">
      <alignment vertical="center"/>
    </xf>
    <xf numFmtId="43" fontId="0" fillId="0" borderId="0" applyFont="0" applyFill="0" applyBorder="0" applyAlignment="0" applyProtection="0">
      <alignment vertical="center"/>
    </xf>
    <xf numFmtId="0" fontId="70" fillId="11" borderId="1" applyNumberFormat="0" applyBorder="0" applyAlignment="0" applyProtection="0">
      <alignment vertical="center"/>
    </xf>
    <xf numFmtId="43" fontId="0" fillId="0" borderId="0" applyFont="0" applyFill="0" applyBorder="0" applyAlignment="0" applyProtection="0">
      <alignment vertical="center"/>
    </xf>
    <xf numFmtId="0" fontId="70" fillId="11" borderId="1" applyNumberFormat="0" applyBorder="0" applyAlignment="0" applyProtection="0">
      <alignment vertical="center"/>
    </xf>
    <xf numFmtId="0" fontId="70" fillId="11" borderId="1" applyNumberFormat="0" applyBorder="0" applyAlignment="0" applyProtection="0">
      <alignment vertical="center"/>
    </xf>
    <xf numFmtId="0" fontId="24" fillId="0" borderId="0">
      <alignment vertical="center"/>
    </xf>
    <xf numFmtId="0" fontId="70" fillId="11" borderId="1" applyNumberFormat="0" applyBorder="0" applyAlignment="0" applyProtection="0">
      <alignment vertical="center"/>
    </xf>
    <xf numFmtId="0" fontId="70" fillId="11" borderId="1" applyNumberFormat="0" applyBorder="0" applyAlignment="0" applyProtection="0">
      <alignment vertical="center"/>
    </xf>
    <xf numFmtId="0" fontId="24" fillId="0" borderId="0">
      <alignment vertical="center"/>
    </xf>
    <xf numFmtId="0" fontId="57" fillId="61" borderId="0" applyNumberFormat="0" applyBorder="0" applyAlignment="0" applyProtection="0">
      <alignment vertical="center"/>
    </xf>
    <xf numFmtId="197" fontId="115" fillId="62" borderId="0">
      <alignment vertical="center"/>
    </xf>
    <xf numFmtId="197" fontId="116" fillId="63" borderId="0">
      <alignment vertical="center"/>
    </xf>
    <xf numFmtId="0" fontId="95" fillId="0" borderId="0" applyNumberFormat="0" applyFill="0" applyBorder="0" applyAlignment="0" applyProtection="0">
      <alignment vertical="center"/>
    </xf>
    <xf numFmtId="38" fontId="24" fillId="0" borderId="0" applyFont="0" applyFill="0" applyBorder="0" applyAlignment="0" applyProtection="0">
      <alignment vertical="center"/>
    </xf>
    <xf numFmtId="0" fontId="61" fillId="0" borderId="13" applyNumberFormat="0" applyFill="0" applyProtection="0">
      <alignment horizontal="center" vertical="center"/>
    </xf>
    <xf numFmtId="0" fontId="24" fillId="0" borderId="0">
      <alignment vertical="center"/>
    </xf>
    <xf numFmtId="40" fontId="24" fillId="0" borderId="0" applyFont="0" applyFill="0" applyBorder="0" applyAlignment="0" applyProtection="0">
      <alignment vertical="center"/>
    </xf>
    <xf numFmtId="0" fontId="24" fillId="0" borderId="0">
      <alignment vertical="center"/>
    </xf>
    <xf numFmtId="183" fontId="24" fillId="0" borderId="0" applyFont="0" applyFill="0" applyBorder="0" applyAlignment="0" applyProtection="0">
      <alignment vertical="center"/>
    </xf>
    <xf numFmtId="43" fontId="0" fillId="0" borderId="0" applyFont="0" applyFill="0" applyBorder="0" applyAlignment="0" applyProtection="0">
      <alignment vertical="center"/>
    </xf>
    <xf numFmtId="196" fontId="24" fillId="0" borderId="0" applyFont="0" applyFill="0" applyBorder="0" applyAlignment="0" applyProtection="0">
      <alignment vertical="center"/>
    </xf>
    <xf numFmtId="0" fontId="80" fillId="0" borderId="16" applyNumberFormat="0" applyFill="0" applyAlignment="0" applyProtection="0">
      <alignment vertical="center"/>
    </xf>
    <xf numFmtId="1" fontId="71" fillId="0" borderId="13" applyFill="0" applyProtection="0">
      <alignment horizontal="center" vertical="center"/>
    </xf>
    <xf numFmtId="40" fontId="117" fillId="56" borderId="32">
      <alignment horizontal="centerContinuous" vertical="center"/>
    </xf>
    <xf numFmtId="1" fontId="71" fillId="0" borderId="13" applyFill="0" applyProtection="0">
      <alignment horizontal="center" vertical="center"/>
    </xf>
    <xf numFmtId="40" fontId="117" fillId="56" borderId="32">
      <alignment horizontal="centerContinuous" vertical="center"/>
    </xf>
    <xf numFmtId="9" fontId="24" fillId="0" borderId="0" applyFont="0" applyFill="0" applyBorder="0" applyAlignment="0" applyProtection="0">
      <alignment vertical="center"/>
    </xf>
    <xf numFmtId="0" fontId="89" fillId="0" borderId="21">
      <alignment horizontal="center" vertical="center"/>
    </xf>
    <xf numFmtId="37" fontId="118" fillId="0" borderId="0">
      <alignment vertical="center"/>
    </xf>
    <xf numFmtId="0" fontId="89" fillId="0" borderId="21">
      <alignment horizontal="center" vertical="center"/>
    </xf>
    <xf numFmtId="37" fontId="118" fillId="0" borderId="0">
      <alignment vertical="center"/>
    </xf>
    <xf numFmtId="0" fontId="0" fillId="0" borderId="0">
      <alignment vertical="center"/>
    </xf>
    <xf numFmtId="0" fontId="89" fillId="0" borderId="21">
      <alignment horizontal="center" vertical="center"/>
    </xf>
    <xf numFmtId="37" fontId="118" fillId="0" borderId="0">
      <alignment vertical="center"/>
    </xf>
    <xf numFmtId="0" fontId="89" fillId="0" borderId="21">
      <alignment horizontal="center" vertical="center"/>
    </xf>
    <xf numFmtId="37" fontId="118" fillId="0" borderId="0">
      <alignment vertical="center"/>
    </xf>
    <xf numFmtId="9" fontId="24" fillId="0" borderId="0" applyFont="0" applyFill="0" applyBorder="0" applyAlignment="0" applyProtection="0">
      <alignment vertical="center"/>
    </xf>
    <xf numFmtId="176" fontId="71" fillId="0" borderId="0">
      <alignment vertical="center"/>
    </xf>
    <xf numFmtId="0" fontId="98" fillId="0" borderId="0">
      <alignment vertical="center"/>
    </xf>
    <xf numFmtId="9" fontId="24" fillId="0" borderId="0" applyFont="0" applyFill="0" applyBorder="0" applyAlignment="0" applyProtection="0">
      <alignment vertical="center"/>
    </xf>
    <xf numFmtId="0" fontId="24" fillId="0" borderId="0">
      <alignment vertical="center"/>
    </xf>
    <xf numFmtId="0" fontId="107" fillId="52" borderId="26" applyNumberFormat="0" applyAlignment="0" applyProtection="0">
      <alignment vertical="center"/>
    </xf>
    <xf numFmtId="3" fontId="24" fillId="0" borderId="0" applyFont="0" applyFill="0" applyBorder="0" applyAlignment="0" applyProtection="0">
      <alignment vertical="center"/>
    </xf>
    <xf numFmtId="0" fontId="24" fillId="0" borderId="0">
      <alignment vertical="center"/>
    </xf>
    <xf numFmtId="14" fontId="64" fillId="0" borderId="0">
      <alignment horizontal="center" vertical="center" wrapText="1"/>
      <protection locked="0"/>
    </xf>
    <xf numFmtId="0" fontId="106" fillId="58" borderId="3">
      <alignment vertical="center"/>
      <protection locked="0"/>
    </xf>
    <xf numFmtId="0" fontId="24" fillId="0" borderId="0">
      <alignment vertical="center"/>
    </xf>
    <xf numFmtId="0" fontId="0" fillId="0" borderId="0">
      <alignment vertical="center"/>
    </xf>
    <xf numFmtId="10" fontId="24" fillId="0" borderId="0" applyFont="0" applyFill="0" applyBorder="0" applyAlignment="0" applyProtection="0">
      <alignment vertical="center"/>
    </xf>
    <xf numFmtId="9" fontId="24" fillId="0" borderId="0" applyFont="0" applyFill="0" applyBorder="0" applyAlignment="0" applyProtection="0">
      <alignment vertical="center"/>
    </xf>
    <xf numFmtId="0" fontId="119" fillId="0" borderId="0" applyNumberFormat="0" applyFill="0" applyBorder="0" applyAlignment="0" applyProtection="0">
      <alignment vertical="center"/>
    </xf>
    <xf numFmtId="0" fontId="77" fillId="0" borderId="0" applyNumberFormat="0" applyFill="0" applyBorder="0" applyAlignment="0" applyProtection="0">
      <alignment vertical="center"/>
    </xf>
    <xf numFmtId="9" fontId="24" fillId="0" borderId="0" applyFont="0" applyFill="0" applyBorder="0" applyAlignment="0" applyProtection="0">
      <alignment vertical="center"/>
    </xf>
    <xf numFmtId="0" fontId="24" fillId="0" borderId="0">
      <alignment vertical="center"/>
    </xf>
    <xf numFmtId="179" fontId="24" fillId="0" borderId="0" applyFont="0" applyFill="0" applyProtection="0">
      <alignment vertical="center"/>
    </xf>
    <xf numFmtId="0" fontId="57" fillId="64" borderId="0" applyNumberFormat="0" applyBorder="0" applyAlignment="0" applyProtection="0">
      <alignment vertical="center"/>
    </xf>
    <xf numFmtId="0" fontId="24" fillId="0" borderId="0" applyNumberFormat="0" applyFont="0" applyFill="0" applyBorder="0" applyAlignment="0" applyProtection="0">
      <alignment horizontal="left" vertical="center"/>
    </xf>
    <xf numFmtId="0" fontId="89" fillId="0" borderId="21">
      <alignment horizontal="center" vertical="center"/>
    </xf>
    <xf numFmtId="0" fontId="71" fillId="0" borderId="4" applyNumberFormat="0" applyFill="0" applyProtection="0">
      <alignment horizontal="right" vertical="center"/>
    </xf>
    <xf numFmtId="15" fontId="24" fillId="0" borderId="0" applyFont="0" applyFill="0" applyBorder="0" applyAlignment="0" applyProtection="0">
      <alignment vertical="center"/>
    </xf>
    <xf numFmtId="0" fontId="71" fillId="0" borderId="4" applyNumberFormat="0" applyFill="0" applyProtection="0">
      <alignment horizontal="right" vertical="center"/>
    </xf>
    <xf numFmtId="15" fontId="24" fillId="0" borderId="0" applyFont="0" applyFill="0" applyBorder="0" applyAlignment="0" applyProtection="0">
      <alignment vertical="center"/>
    </xf>
    <xf numFmtId="0" fontId="88" fillId="0" borderId="0" applyNumberFormat="0" applyFill="0" applyBorder="0" applyAlignment="0" applyProtection="0">
      <alignment vertical="center"/>
    </xf>
    <xf numFmtId="4" fontId="24" fillId="0" borderId="0" applyFont="0" applyFill="0" applyBorder="0" applyAlignment="0" applyProtection="0">
      <alignment vertical="center"/>
    </xf>
    <xf numFmtId="4" fontId="24" fillId="0" borderId="0" applyFont="0" applyFill="0" applyBorder="0" applyAlignment="0" applyProtection="0">
      <alignment vertical="center"/>
    </xf>
    <xf numFmtId="0" fontId="24" fillId="0" borderId="0">
      <alignment vertical="center"/>
    </xf>
    <xf numFmtId="0" fontId="71" fillId="0" borderId="4" applyNumberFormat="0" applyFill="0" applyProtection="0">
      <alignment horizontal="right" vertical="center"/>
    </xf>
    <xf numFmtId="0" fontId="0" fillId="0" borderId="0">
      <alignment vertical="center"/>
    </xf>
    <xf numFmtId="0" fontId="89" fillId="0" borderId="21">
      <alignment horizontal="center" vertical="center"/>
    </xf>
    <xf numFmtId="0" fontId="0" fillId="0" borderId="0">
      <alignment vertical="center"/>
    </xf>
    <xf numFmtId="0" fontId="89" fillId="0" borderId="21">
      <alignment horizontal="center" vertical="center"/>
    </xf>
    <xf numFmtId="0" fontId="89" fillId="0" borderId="21">
      <alignment horizontal="center" vertical="center"/>
    </xf>
    <xf numFmtId="0" fontId="89" fillId="0" borderId="21">
      <alignment horizontal="center" vertical="center"/>
    </xf>
    <xf numFmtId="0" fontId="24" fillId="0" borderId="0">
      <alignment vertical="center"/>
    </xf>
    <xf numFmtId="3" fontId="24" fillId="0" borderId="0" applyFont="0" applyFill="0" applyBorder="0" applyAlignment="0" applyProtection="0">
      <alignment vertical="center"/>
    </xf>
    <xf numFmtId="0" fontId="24" fillId="0" borderId="0">
      <alignment vertical="center"/>
    </xf>
    <xf numFmtId="0" fontId="24" fillId="0" borderId="0">
      <alignment vertical="center"/>
    </xf>
    <xf numFmtId="0" fontId="107" fillId="52" borderId="26" applyNumberFormat="0" applyAlignment="0" applyProtection="0">
      <alignment vertical="center"/>
    </xf>
    <xf numFmtId="0" fontId="24" fillId="60" borderId="0" applyNumberFormat="0" applyFont="0" applyBorder="0" applyAlignment="0" applyProtection="0">
      <alignment vertical="center"/>
    </xf>
    <xf numFmtId="0" fontId="106" fillId="58" borderId="3">
      <alignment vertical="center"/>
      <protection locked="0"/>
    </xf>
    <xf numFmtId="0" fontId="120" fillId="0" borderId="0">
      <alignment vertical="center"/>
    </xf>
    <xf numFmtId="0" fontId="57" fillId="54" borderId="0" applyNumberFormat="0" applyBorder="0" applyAlignment="0" applyProtection="0">
      <alignment vertical="center"/>
    </xf>
    <xf numFmtId="0" fontId="106" fillId="58" borderId="3">
      <alignment vertical="center"/>
      <protection locked="0"/>
    </xf>
    <xf numFmtId="0" fontId="106" fillId="58" borderId="3">
      <alignment vertical="center"/>
      <protection locked="0"/>
    </xf>
    <xf numFmtId="0" fontId="24" fillId="0" borderId="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43" fontId="0" fillId="0" borderId="0" applyFont="0" applyFill="0" applyBorder="0" applyAlignment="0" applyProtection="0">
      <alignment vertical="center"/>
    </xf>
    <xf numFmtId="9" fontId="24" fillId="0" borderId="0" applyFont="0" applyFill="0" applyBorder="0" applyAlignment="0" applyProtection="0">
      <alignment vertical="center"/>
    </xf>
    <xf numFmtId="0" fontId="121" fillId="0" borderId="0" applyNumberFormat="0" applyFill="0" applyBorder="0" applyAlignment="0" applyProtection="0">
      <alignment vertical="center"/>
    </xf>
    <xf numFmtId="180" fontId="0" fillId="0" borderId="0" applyFont="0" applyFill="0" applyBorder="0" applyAlignment="0" applyProtection="0">
      <alignment vertical="center"/>
    </xf>
    <xf numFmtId="0" fontId="77" fillId="0" borderId="0" applyNumberForma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95" fillId="0" borderId="0" applyNumberFormat="0" applyFill="0" applyBorder="0" applyAlignment="0" applyProtection="0">
      <alignment vertical="center"/>
    </xf>
    <xf numFmtId="0" fontId="84" fillId="19" borderId="0" applyNumberFormat="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24" fillId="0" borderId="0" applyProtection="0"/>
    <xf numFmtId="0" fontId="24" fillId="0" borderId="0">
      <alignment vertical="center"/>
    </xf>
    <xf numFmtId="9" fontId="24" fillId="0" borderId="0" applyFont="0" applyFill="0" applyBorder="0" applyAlignment="0" applyProtection="0">
      <alignment vertical="center"/>
    </xf>
    <xf numFmtId="0" fontId="24" fillId="0" borderId="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0" fillId="0" borderId="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114" fillId="0" borderId="34" applyNumberFormat="0" applyFill="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101" fillId="0" borderId="27" applyNumberFormat="0" applyFill="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71" fillId="0" borderId="4" applyNumberFormat="0" applyFill="0" applyProtection="0">
      <alignment horizontal="righ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111" fillId="0" borderId="31" applyNumberFormat="0" applyFill="0" applyAlignment="0" applyProtection="0">
      <alignment vertical="center"/>
    </xf>
    <xf numFmtId="9" fontId="24" fillId="0" borderId="0" applyFont="0" applyFill="0" applyBorder="0" applyAlignment="0" applyProtection="0">
      <alignment vertical="center"/>
    </xf>
    <xf numFmtId="0" fontId="121" fillId="0" borderId="35" applyNumberFormat="0" applyFill="0" applyAlignment="0" applyProtection="0">
      <alignment vertical="center"/>
    </xf>
    <xf numFmtId="0" fontId="119" fillId="0" borderId="0" applyNumberFormat="0" applyFill="0" applyBorder="0" applyAlignment="0" applyProtection="0">
      <alignment vertical="center"/>
    </xf>
    <xf numFmtId="9" fontId="24" fillId="0" borderId="0" applyFont="0" applyFill="0" applyBorder="0" applyAlignment="0" applyProtection="0">
      <alignment vertical="center"/>
    </xf>
    <xf numFmtId="0" fontId="95" fillId="0" borderId="0" applyNumberFormat="0" applyFill="0" applyBorder="0" applyAlignment="0" applyProtection="0">
      <alignment vertical="center"/>
    </xf>
    <xf numFmtId="0" fontId="77" fillId="0" borderId="0" applyNumberFormat="0" applyFill="0" applyBorder="0" applyAlignment="0" applyProtection="0">
      <alignment vertical="center"/>
    </xf>
    <xf numFmtId="9" fontId="24" fillId="0" borderId="0" applyFont="0" applyFill="0" applyBorder="0" applyAlignment="0" applyProtection="0">
      <alignment vertical="center"/>
    </xf>
    <xf numFmtId="0" fontId="95" fillId="0" borderId="0" applyNumberFormat="0" applyFill="0" applyBorder="0" applyAlignment="0" applyProtection="0">
      <alignment vertical="center"/>
    </xf>
    <xf numFmtId="9" fontId="24" fillId="0" borderId="0" applyFont="0" applyFill="0" applyBorder="0" applyAlignment="0" applyProtection="0">
      <alignment vertical="center"/>
    </xf>
    <xf numFmtId="0" fontId="122" fillId="0" borderId="4" applyNumberFormat="0" applyFill="0" applyProtection="0">
      <alignment horizontal="center" vertical="center"/>
    </xf>
    <xf numFmtId="184" fontId="24" fillId="0" borderId="0" applyFont="0" applyFill="0" applyBorder="0" applyAlignment="0" applyProtection="0">
      <alignment vertical="center"/>
    </xf>
    <xf numFmtId="0" fontId="71" fillId="0" borderId="4" applyNumberFormat="0" applyFill="0" applyProtection="0">
      <alignment horizontal="right" vertical="center"/>
    </xf>
    <xf numFmtId="0" fontId="71" fillId="0" borderId="4" applyNumberFormat="0" applyFill="0" applyProtection="0">
      <alignment horizontal="right" vertical="center"/>
    </xf>
    <xf numFmtId="0" fontId="80" fillId="0" borderId="16" applyNumberFormat="0" applyFill="0" applyAlignment="0" applyProtection="0">
      <alignment vertical="center"/>
    </xf>
    <xf numFmtId="0" fontId="80" fillId="0" borderId="16" applyNumberFormat="0" applyFill="0" applyAlignment="0" applyProtection="0">
      <alignment vertical="center"/>
    </xf>
    <xf numFmtId="0" fontId="101" fillId="0" borderId="27" applyNumberFormat="0" applyFill="0" applyAlignment="0" applyProtection="0">
      <alignment vertical="center"/>
    </xf>
    <xf numFmtId="0" fontId="24" fillId="0" borderId="0">
      <alignment vertical="center"/>
    </xf>
    <xf numFmtId="0" fontId="80" fillId="0" borderId="16" applyNumberFormat="0" applyFill="0" applyAlignment="0" applyProtection="0">
      <alignment vertical="center"/>
    </xf>
    <xf numFmtId="0" fontId="24" fillId="0" borderId="0">
      <alignment vertical="center"/>
    </xf>
    <xf numFmtId="0" fontId="101" fillId="0" borderId="27" applyNumberFormat="0" applyFill="0" applyAlignment="0" applyProtection="0">
      <alignment vertical="center"/>
    </xf>
    <xf numFmtId="0" fontId="24" fillId="0" borderId="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88" fillId="0" borderId="28" applyNumberFormat="0" applyFill="0" applyAlignment="0" applyProtection="0">
      <alignment vertical="center"/>
    </xf>
    <xf numFmtId="0" fontId="65" fillId="9" borderId="0" applyNumberFormat="0" applyBorder="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24" fillId="0" borderId="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24" fillId="0" borderId="0">
      <alignment vertical="center"/>
    </xf>
    <xf numFmtId="0" fontId="24" fillId="0" borderId="0"/>
    <xf numFmtId="0" fontId="101" fillId="0" borderId="27" applyNumberFormat="0" applyFill="0" applyAlignment="0" applyProtection="0">
      <alignment vertical="center"/>
    </xf>
    <xf numFmtId="0" fontId="121" fillId="0" borderId="35" applyNumberFormat="0" applyFill="0" applyAlignment="0" applyProtection="0">
      <alignment vertical="center"/>
    </xf>
    <xf numFmtId="0" fontId="65" fillId="9" borderId="0" applyNumberFormat="0" applyBorder="0" applyAlignment="0" applyProtection="0">
      <alignment vertical="center"/>
    </xf>
    <xf numFmtId="0" fontId="88" fillId="0" borderId="28" applyNumberFormat="0" applyFill="0" applyAlignment="0" applyProtection="0">
      <alignment vertical="center"/>
    </xf>
    <xf numFmtId="0" fontId="65" fillId="9" borderId="0" applyNumberFormat="0" applyBorder="0" applyAlignment="0" applyProtection="0">
      <alignment vertical="center"/>
    </xf>
    <xf numFmtId="0" fontId="88" fillId="0" borderId="28" applyNumberFormat="0" applyFill="0" applyAlignment="0" applyProtection="0">
      <alignment vertical="center"/>
    </xf>
    <xf numFmtId="0" fontId="88" fillId="0" borderId="28" applyNumberFormat="0" applyFill="0" applyAlignment="0" applyProtection="0">
      <alignment vertical="center"/>
    </xf>
    <xf numFmtId="0" fontId="88" fillId="0" borderId="28" applyNumberFormat="0" applyFill="0" applyAlignment="0" applyProtection="0">
      <alignment vertical="center"/>
    </xf>
    <xf numFmtId="0" fontId="71" fillId="0" borderId="4" applyNumberFormat="0" applyFill="0" applyProtection="0">
      <alignment horizontal="left" vertical="center"/>
    </xf>
    <xf numFmtId="0" fontId="88" fillId="0" borderId="28" applyNumberFormat="0" applyFill="0" applyAlignment="0" applyProtection="0">
      <alignment vertical="center"/>
    </xf>
    <xf numFmtId="0" fontId="88" fillId="0" borderId="28" applyNumberFormat="0" applyFill="0" applyAlignment="0" applyProtection="0">
      <alignment vertical="center"/>
    </xf>
    <xf numFmtId="0" fontId="88" fillId="0" borderId="28" applyNumberFormat="0" applyFill="0" applyAlignment="0" applyProtection="0">
      <alignment vertical="center"/>
    </xf>
    <xf numFmtId="0" fontId="88" fillId="0" borderId="0" applyNumberFormat="0" applyFill="0" applyBorder="0" applyAlignment="0" applyProtection="0">
      <alignment vertical="center"/>
    </xf>
    <xf numFmtId="0" fontId="88" fillId="0" borderId="28" applyNumberFormat="0" applyFill="0" applyAlignment="0" applyProtection="0">
      <alignment vertical="center"/>
    </xf>
    <xf numFmtId="0" fontId="88" fillId="0" borderId="28" applyNumberFormat="0" applyFill="0" applyAlignment="0" applyProtection="0">
      <alignment vertical="center"/>
    </xf>
    <xf numFmtId="0" fontId="88" fillId="0" borderId="28" applyNumberFormat="0" applyFill="0" applyAlignment="0" applyProtection="0">
      <alignment vertical="center"/>
    </xf>
    <xf numFmtId="0" fontId="103" fillId="0" borderId="1">
      <alignment horizontal="left" vertical="center"/>
    </xf>
    <xf numFmtId="0" fontId="88" fillId="0" borderId="28" applyNumberFormat="0" applyFill="0" applyAlignment="0" applyProtection="0">
      <alignment vertical="center"/>
    </xf>
    <xf numFmtId="0" fontId="24" fillId="0" borderId="0">
      <alignment vertical="center"/>
    </xf>
    <xf numFmtId="0" fontId="88" fillId="0" borderId="28" applyNumberFormat="0" applyFill="0" applyAlignment="0" applyProtection="0">
      <alignment vertical="center"/>
    </xf>
    <xf numFmtId="0" fontId="24" fillId="0" borderId="0">
      <alignment vertical="center"/>
    </xf>
    <xf numFmtId="0" fontId="88" fillId="0" borderId="28" applyNumberFormat="0" applyFill="0" applyAlignment="0" applyProtection="0">
      <alignment vertical="center"/>
    </xf>
    <xf numFmtId="1" fontId="71" fillId="0" borderId="13" applyFill="0" applyProtection="0">
      <alignment horizontal="center" vertical="center"/>
    </xf>
    <xf numFmtId="0" fontId="121" fillId="0" borderId="0" applyNumberFormat="0" applyFill="0" applyBorder="0" applyAlignment="0" applyProtection="0">
      <alignment vertical="center"/>
    </xf>
    <xf numFmtId="180" fontId="0" fillId="0" borderId="0" applyFont="0" applyFill="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84" fillId="31" borderId="0" applyNumberFormat="0" applyBorder="0" applyAlignment="0" applyProtection="0">
      <alignment vertical="center"/>
    </xf>
    <xf numFmtId="0" fontId="0" fillId="0" borderId="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0" fillId="0" borderId="0">
      <alignment vertical="center"/>
    </xf>
    <xf numFmtId="0" fontId="95" fillId="0" borderId="0" applyNumberFormat="0" applyFill="0" applyBorder="0" applyAlignment="0" applyProtection="0">
      <alignment vertical="center"/>
    </xf>
    <xf numFmtId="0" fontId="0" fillId="0" borderId="0">
      <alignment vertical="center"/>
    </xf>
    <xf numFmtId="0" fontId="107" fillId="52" borderId="26" applyNumberFormat="0" applyAlignment="0" applyProtection="0">
      <alignment vertical="center"/>
    </xf>
    <xf numFmtId="0" fontId="95" fillId="0" borderId="0" applyNumberFormat="0" applyFill="0" applyBorder="0" applyAlignment="0" applyProtection="0">
      <alignment vertical="center"/>
    </xf>
    <xf numFmtId="0" fontId="24" fillId="0" borderId="0">
      <alignment vertical="center"/>
    </xf>
    <xf numFmtId="0" fontId="122" fillId="0" borderId="4" applyNumberFormat="0" applyFill="0" applyProtection="0">
      <alignment horizontal="center" vertical="center"/>
    </xf>
    <xf numFmtId="0" fontId="122" fillId="0" borderId="4" applyNumberFormat="0" applyFill="0" applyProtection="0">
      <alignment horizontal="center" vertical="center"/>
    </xf>
    <xf numFmtId="0" fontId="65" fillId="17" borderId="0" applyNumberFormat="0" applyBorder="0" applyAlignment="0" applyProtection="0">
      <alignment vertical="center"/>
    </xf>
    <xf numFmtId="0" fontId="122" fillId="0" borderId="4" applyNumberFormat="0" applyFill="0" applyProtection="0">
      <alignment horizontal="center" vertical="center"/>
    </xf>
    <xf numFmtId="0" fontId="122" fillId="0" borderId="4" applyNumberFormat="0" applyFill="0" applyProtection="0">
      <alignment horizontal="center" vertical="center"/>
    </xf>
    <xf numFmtId="0" fontId="122" fillId="0" borderId="4" applyNumberFormat="0" applyFill="0" applyProtection="0">
      <alignment horizontal="center" vertical="center"/>
    </xf>
    <xf numFmtId="0" fontId="84" fillId="19" borderId="0" applyNumberFormat="0" applyBorder="0" applyAlignment="0" applyProtection="0">
      <alignment vertical="center"/>
    </xf>
    <xf numFmtId="0" fontId="122" fillId="0" borderId="4" applyNumberFormat="0" applyFill="0" applyProtection="0">
      <alignment horizontal="center" vertical="center"/>
    </xf>
    <xf numFmtId="0" fontId="122" fillId="0" borderId="4" applyNumberFormat="0" applyFill="0" applyProtection="0">
      <alignment horizontal="center"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24" fillId="0" borderId="0">
      <alignment vertical="center"/>
    </xf>
    <xf numFmtId="0" fontId="61" fillId="0" borderId="13" applyNumberFormat="0" applyFill="0" applyProtection="0">
      <alignment horizontal="center" vertical="center"/>
    </xf>
    <xf numFmtId="0" fontId="24" fillId="0" borderId="0">
      <alignment vertical="center"/>
    </xf>
    <xf numFmtId="0" fontId="61" fillId="0" borderId="13" applyNumberFormat="0" applyFill="0" applyProtection="0">
      <alignment horizontal="center" vertical="center"/>
    </xf>
    <xf numFmtId="0" fontId="24" fillId="0" borderId="0">
      <alignment vertical="center"/>
    </xf>
    <xf numFmtId="0" fontId="24" fillId="0" borderId="0">
      <alignment vertical="center"/>
    </xf>
    <xf numFmtId="0" fontId="61" fillId="0" borderId="13" applyNumberFormat="0" applyFill="0" applyProtection="0">
      <alignment horizontal="center" vertical="center"/>
    </xf>
    <xf numFmtId="0" fontId="24" fillId="0" borderId="0">
      <alignment vertical="center"/>
    </xf>
    <xf numFmtId="0" fontId="61" fillId="0" borderId="13" applyNumberFormat="0" applyFill="0" applyProtection="0">
      <alignment horizontal="center" vertical="center"/>
    </xf>
    <xf numFmtId="0" fontId="24" fillId="0" borderId="0">
      <alignment vertical="center"/>
    </xf>
    <xf numFmtId="0" fontId="61" fillId="0" borderId="13" applyNumberFormat="0" applyFill="0" applyProtection="0">
      <alignment horizontal="center" vertical="center"/>
    </xf>
    <xf numFmtId="0" fontId="84" fillId="19" borderId="0" applyNumberFormat="0" applyBorder="0" applyAlignment="0" applyProtection="0">
      <alignment vertical="center"/>
    </xf>
    <xf numFmtId="0" fontId="77" fillId="0" borderId="0" applyNumberFormat="0" applyFill="0" applyBorder="0" applyAlignment="0" applyProtection="0">
      <alignment vertical="center"/>
    </xf>
    <xf numFmtId="0" fontId="84" fillId="19" borderId="0" applyNumberFormat="0" applyBorder="0" applyAlignment="0" applyProtection="0">
      <alignment vertical="center"/>
    </xf>
    <xf numFmtId="0" fontId="84" fillId="19" borderId="0" applyNumberFormat="0" applyBorder="0" applyAlignment="0" applyProtection="0">
      <alignment vertical="center"/>
    </xf>
    <xf numFmtId="0" fontId="77" fillId="0" borderId="0" applyNumberFormat="0" applyFill="0" applyBorder="0" applyAlignment="0" applyProtection="0">
      <alignment vertical="center"/>
    </xf>
    <xf numFmtId="0" fontId="84" fillId="19" borderId="0" applyNumberFormat="0" applyBorder="0" applyAlignment="0" applyProtection="0">
      <alignment vertical="center"/>
    </xf>
    <xf numFmtId="0" fontId="84" fillId="19" borderId="0" applyNumberFormat="0" applyBorder="0" applyAlignment="0" applyProtection="0">
      <alignment vertical="center"/>
    </xf>
    <xf numFmtId="0" fontId="84" fillId="31" borderId="0" applyNumberFormat="0" applyBorder="0" applyAlignment="0" applyProtection="0">
      <alignment vertical="center"/>
    </xf>
    <xf numFmtId="0" fontId="102" fillId="0" borderId="0" applyNumberFormat="0" applyFill="0" applyBorder="0" applyAlignment="0" applyProtection="0">
      <alignment vertical="center"/>
    </xf>
    <xf numFmtId="0" fontId="84" fillId="19" borderId="0" applyNumberFormat="0" applyBorder="0" applyAlignment="0" applyProtection="0">
      <alignment vertical="center"/>
    </xf>
    <xf numFmtId="0" fontId="84" fillId="19" borderId="0" applyNumberFormat="0" applyBorder="0" applyAlignment="0" applyProtection="0">
      <alignment vertical="center"/>
    </xf>
    <xf numFmtId="0" fontId="84" fillId="19" borderId="0" applyNumberFormat="0" applyBorder="0" applyAlignment="0" applyProtection="0">
      <alignment vertical="center"/>
    </xf>
    <xf numFmtId="0" fontId="84" fillId="19" borderId="0" applyNumberFormat="0" applyBorder="0" applyAlignment="0" applyProtection="0">
      <alignment vertical="center"/>
    </xf>
    <xf numFmtId="0" fontId="84" fillId="19" borderId="0" applyNumberFormat="0" applyBorder="0" applyAlignment="0" applyProtection="0">
      <alignment vertical="center"/>
    </xf>
    <xf numFmtId="0" fontId="84" fillId="19" borderId="0" applyNumberFormat="0" applyBorder="0" applyAlignment="0" applyProtection="0">
      <alignment vertical="center"/>
    </xf>
    <xf numFmtId="0" fontId="84" fillId="19" borderId="0" applyNumberFormat="0" applyBorder="0" applyAlignment="0" applyProtection="0">
      <alignment vertical="center"/>
    </xf>
    <xf numFmtId="0" fontId="84" fillId="19" borderId="0" applyNumberFormat="0" applyBorder="0" applyAlignment="0" applyProtection="0">
      <alignment vertical="center"/>
    </xf>
    <xf numFmtId="0" fontId="100" fillId="31" borderId="0" applyNumberFormat="0" applyBorder="0" applyAlignment="0" applyProtection="0">
      <alignment vertical="center"/>
    </xf>
    <xf numFmtId="0" fontId="24" fillId="0" borderId="0">
      <alignment vertical="center"/>
    </xf>
    <xf numFmtId="0" fontId="84" fillId="19" borderId="0" applyNumberFormat="0" applyBorder="0" applyAlignment="0" applyProtection="0">
      <alignment vertical="center"/>
    </xf>
    <xf numFmtId="0" fontId="100" fillId="31" borderId="0" applyNumberFormat="0" applyBorder="0" applyAlignment="0" applyProtection="0">
      <alignment vertical="center"/>
    </xf>
    <xf numFmtId="0" fontId="100" fillId="31" borderId="0" applyNumberFormat="0" applyBorder="0" applyAlignment="0" applyProtection="0">
      <alignment vertical="center"/>
    </xf>
    <xf numFmtId="0" fontId="84" fillId="31" borderId="0" applyNumberFormat="0" applyBorder="0" applyAlignment="0" applyProtection="0">
      <alignment vertical="center"/>
    </xf>
    <xf numFmtId="0" fontId="84" fillId="31" borderId="0" applyNumberFormat="0" applyBorder="0" applyAlignment="0" applyProtection="0">
      <alignment vertical="center"/>
    </xf>
    <xf numFmtId="0" fontId="84" fillId="31" borderId="0" applyNumberFormat="0" applyBorder="0" applyAlignment="0" applyProtection="0">
      <alignment vertical="center"/>
    </xf>
    <xf numFmtId="0" fontId="84" fillId="31" borderId="0" applyNumberFormat="0" applyBorder="0" applyAlignment="0" applyProtection="0">
      <alignment vertical="center"/>
    </xf>
    <xf numFmtId="0" fontId="84" fillId="31" borderId="0" applyNumberFormat="0" applyBorder="0" applyAlignment="0" applyProtection="0">
      <alignment vertical="center"/>
    </xf>
    <xf numFmtId="0" fontId="84" fillId="31" borderId="0" applyNumberFormat="0" applyBorder="0" applyAlignment="0" applyProtection="0">
      <alignment vertical="center"/>
    </xf>
    <xf numFmtId="0" fontId="84" fillId="31" borderId="0" applyNumberFormat="0" applyBorder="0" applyAlignment="0" applyProtection="0">
      <alignment vertical="center"/>
    </xf>
    <xf numFmtId="0" fontId="24" fillId="0" borderId="0">
      <alignment vertical="center"/>
    </xf>
    <xf numFmtId="0" fontId="100" fillId="19" borderId="0" applyNumberFormat="0" applyBorder="0" applyAlignment="0" applyProtection="0">
      <alignment vertical="center"/>
    </xf>
    <xf numFmtId="0" fontId="100" fillId="19" borderId="0" applyNumberFormat="0" applyBorder="0" applyAlignment="0" applyProtection="0">
      <alignment vertical="center"/>
    </xf>
    <xf numFmtId="0" fontId="100" fillId="19" borderId="0" applyNumberFormat="0" applyBorder="0" applyAlignment="0" applyProtection="0">
      <alignment vertical="center"/>
    </xf>
    <xf numFmtId="0" fontId="100" fillId="19" borderId="0" applyNumberFormat="0" applyBorder="0" applyAlignment="0" applyProtection="0">
      <alignment vertical="center"/>
    </xf>
    <xf numFmtId="0" fontId="100" fillId="19" borderId="0" applyNumberFormat="0" applyBorder="0" applyAlignment="0" applyProtection="0">
      <alignment vertical="center"/>
    </xf>
    <xf numFmtId="0" fontId="0" fillId="0" borderId="0">
      <alignment vertical="center"/>
    </xf>
    <xf numFmtId="0" fontId="100" fillId="19" borderId="0" applyNumberFormat="0" applyBorder="0" applyAlignment="0" applyProtection="0">
      <alignment vertical="center"/>
    </xf>
    <xf numFmtId="0" fontId="100" fillId="19" borderId="0" applyNumberFormat="0" applyBorder="0" applyAlignment="0" applyProtection="0">
      <alignment vertical="center"/>
    </xf>
    <xf numFmtId="0" fontId="66" fillId="10" borderId="0" applyNumberFormat="0" applyBorder="0" applyAlignment="0" applyProtection="0">
      <alignment vertical="center"/>
    </xf>
    <xf numFmtId="0" fontId="73" fillId="19" borderId="0" applyNumberFormat="0" applyBorder="0" applyAlignment="0" applyProtection="0">
      <alignment vertical="center"/>
    </xf>
    <xf numFmtId="0" fontId="84" fillId="31" borderId="0" applyNumberFormat="0" applyBorder="0" applyAlignment="0" applyProtection="0">
      <alignment vertical="center"/>
    </xf>
    <xf numFmtId="0" fontId="24" fillId="0" borderId="0">
      <alignment vertical="center"/>
    </xf>
    <xf numFmtId="0" fontId="107" fillId="52" borderId="26" applyNumberFormat="0" applyAlignment="0" applyProtection="0">
      <alignment vertical="center"/>
    </xf>
    <xf numFmtId="0" fontId="24" fillId="0" borderId="0">
      <alignment vertical="center"/>
    </xf>
    <xf numFmtId="0" fontId="84" fillId="31" borderId="0" applyNumberFormat="0" applyBorder="0" applyAlignment="0" applyProtection="0">
      <alignment vertical="center"/>
    </xf>
    <xf numFmtId="0" fontId="105" fillId="0" borderId="0">
      <alignment vertical="center"/>
    </xf>
    <xf numFmtId="0" fontId="24" fillId="0" borderId="0">
      <alignment vertical="center"/>
    </xf>
    <xf numFmtId="0" fontId="107" fillId="52" borderId="26" applyNumberFormat="0" applyAlignment="0" applyProtection="0">
      <alignment vertical="center"/>
    </xf>
    <xf numFmtId="0" fontId="6" fillId="0" borderId="0">
      <alignment vertical="center"/>
    </xf>
    <xf numFmtId="0" fontId="6" fillId="0" borderId="0">
      <alignment vertical="center"/>
    </xf>
    <xf numFmtId="0" fontId="84" fillId="31" borderId="0" applyNumberFormat="0" applyBorder="0" applyAlignment="0" applyProtection="0">
      <alignment vertical="center"/>
    </xf>
    <xf numFmtId="0" fontId="6" fillId="0" borderId="0">
      <alignment vertical="center"/>
    </xf>
    <xf numFmtId="0" fontId="84" fillId="31"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59" fillId="0" borderId="12" applyNumberFormat="0" applyFill="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0" fillId="0" borderId="0">
      <alignment vertical="center"/>
    </xf>
    <xf numFmtId="0" fontId="24" fillId="0" borderId="0">
      <alignment vertical="center"/>
    </xf>
    <xf numFmtId="0" fontId="24" fillId="0" borderId="0">
      <alignment vertical="center"/>
    </xf>
    <xf numFmtId="0" fontId="65" fillId="9" borderId="0" applyNumberFormat="0" applyBorder="0" applyAlignment="0" applyProtection="0">
      <alignment vertical="center"/>
    </xf>
    <xf numFmtId="0" fontId="24" fillId="0" borderId="0">
      <alignment vertical="center"/>
    </xf>
    <xf numFmtId="0" fontId="0" fillId="0" borderId="0">
      <alignment vertical="center"/>
    </xf>
    <xf numFmtId="0" fontId="0" fillId="0" borderId="0">
      <alignment vertical="center"/>
    </xf>
    <xf numFmtId="0" fontId="96" fillId="18" borderId="25" applyNumberFormat="0" applyAlignment="0" applyProtection="0">
      <alignment vertical="center"/>
    </xf>
    <xf numFmtId="0" fontId="124" fillId="0" borderId="0" applyNumberFormat="0" applyFill="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0" fillId="0" borderId="0">
      <alignment vertical="center"/>
    </xf>
    <xf numFmtId="0" fontId="0" fillId="11" borderId="29" applyNumberFormat="0" applyFont="0" applyAlignment="0" applyProtection="0">
      <alignment vertical="center"/>
    </xf>
    <xf numFmtId="0" fontId="24" fillId="0" borderId="0">
      <alignment vertical="center"/>
    </xf>
    <xf numFmtId="0" fontId="0" fillId="0" borderId="0">
      <alignment vertical="center"/>
    </xf>
    <xf numFmtId="0" fontId="0" fillId="11" borderId="29" applyNumberFormat="0" applyFont="0" applyAlignment="0" applyProtection="0">
      <alignment vertical="center"/>
    </xf>
    <xf numFmtId="0" fontId="24" fillId="0" borderId="0">
      <alignment vertical="center"/>
    </xf>
    <xf numFmtId="0" fontId="24" fillId="0" borderId="0"/>
    <xf numFmtId="0" fontId="24" fillId="0" borderId="0">
      <alignment vertical="center"/>
    </xf>
    <xf numFmtId="0" fontId="0" fillId="0" borderId="0">
      <alignment vertical="center"/>
    </xf>
    <xf numFmtId="0" fontId="0" fillId="11" borderId="29" applyNumberFormat="0" applyFont="0" applyAlignment="0" applyProtection="0">
      <alignment vertical="center"/>
    </xf>
    <xf numFmtId="0" fontId="24" fillId="0" borderId="0">
      <alignment vertical="center"/>
    </xf>
    <xf numFmtId="0" fontId="24" fillId="0" borderId="0">
      <alignment vertical="center"/>
    </xf>
    <xf numFmtId="0" fontId="66" fillId="10" borderId="0" applyNumberFormat="0" applyBorder="0" applyAlignment="0" applyProtection="0">
      <alignment vertical="center"/>
    </xf>
    <xf numFmtId="0" fontId="24" fillId="0" borderId="0">
      <alignment vertical="center"/>
    </xf>
    <xf numFmtId="0" fontId="57" fillId="61" borderId="0" applyNumberFormat="0" applyBorder="0" applyAlignment="0" applyProtection="0">
      <alignment vertical="center"/>
    </xf>
    <xf numFmtId="0" fontId="24" fillId="0" borderId="0">
      <alignment vertical="center"/>
    </xf>
    <xf numFmtId="0" fontId="66" fillId="1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57" fillId="53" borderId="0" applyNumberFormat="0" applyBorder="0" applyAlignment="0" applyProtection="0">
      <alignment vertical="center"/>
    </xf>
    <xf numFmtId="0" fontId="24" fillId="0" borderId="0">
      <alignment vertical="center"/>
    </xf>
    <xf numFmtId="0" fontId="24" fillId="0" borderId="0">
      <alignment vertical="center"/>
    </xf>
    <xf numFmtId="1" fontId="71" fillId="0" borderId="13" applyFill="0" applyProtection="0">
      <alignment horizontal="center" vertical="center"/>
    </xf>
    <xf numFmtId="0" fontId="24" fillId="0" borderId="0">
      <alignment vertical="center"/>
    </xf>
    <xf numFmtId="1" fontId="71" fillId="0" borderId="13" applyFill="0" applyProtection="0">
      <alignment horizontal="center" vertical="center"/>
    </xf>
    <xf numFmtId="0" fontId="24" fillId="0" borderId="0">
      <alignment vertical="center"/>
    </xf>
    <xf numFmtId="0" fontId="6"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93" fillId="12" borderId="24"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0" fillId="0" borderId="0">
      <alignment vertical="center"/>
    </xf>
    <xf numFmtId="0" fontId="24" fillId="0" borderId="0">
      <alignment vertical="center"/>
    </xf>
    <xf numFmtId="0" fontId="24" fillId="0" borderId="0">
      <alignment vertical="center"/>
    </xf>
    <xf numFmtId="0" fontId="74" fillId="9" borderId="0" applyNumberFormat="0" applyBorder="0" applyAlignment="0" applyProtection="0">
      <alignment vertical="center"/>
    </xf>
    <xf numFmtId="0" fontId="107" fillId="52" borderId="26"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96" fillId="18" borderId="25" applyNumberFormat="0" applyAlignment="0" applyProtection="0">
      <alignment vertical="center"/>
    </xf>
    <xf numFmtId="0" fontId="24" fillId="0" borderId="0">
      <alignment vertical="center"/>
    </xf>
    <xf numFmtId="0" fontId="24" fillId="0" borderId="0">
      <alignment vertical="center"/>
    </xf>
    <xf numFmtId="0" fontId="96" fillId="18" borderId="25" applyNumberFormat="0" applyAlignment="0" applyProtection="0">
      <alignment vertical="center"/>
    </xf>
    <xf numFmtId="0" fontId="93" fillId="12" borderId="24" applyNumberFormat="0" applyAlignment="0" applyProtection="0">
      <alignment vertical="center"/>
    </xf>
    <xf numFmtId="180" fontId="0" fillId="0" borderId="0" applyFont="0" applyFill="0" applyBorder="0" applyAlignment="0" applyProtection="0">
      <alignment vertical="center"/>
    </xf>
    <xf numFmtId="0" fontId="24" fillId="0" borderId="0">
      <alignment vertical="center"/>
    </xf>
    <xf numFmtId="0" fontId="24" fillId="0" borderId="0">
      <alignment vertical="center"/>
    </xf>
    <xf numFmtId="0" fontId="0" fillId="0" borderId="0">
      <alignment vertical="center"/>
    </xf>
    <xf numFmtId="0" fontId="0" fillId="0" borderId="0">
      <alignment vertical="center"/>
    </xf>
    <xf numFmtId="0" fontId="24" fillId="0" borderId="0">
      <alignment vertical="center"/>
    </xf>
    <xf numFmtId="0" fontId="24" fillId="0" borderId="0">
      <alignment vertical="center"/>
    </xf>
    <xf numFmtId="0" fontId="24" fillId="0" borderId="0">
      <alignment vertical="center"/>
    </xf>
    <xf numFmtId="0" fontId="96" fillId="18" borderId="2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0" fillId="0" borderId="0">
      <alignment vertical="center"/>
    </xf>
    <xf numFmtId="0" fontId="107" fillId="52" borderId="2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93" fillId="12" borderId="24" applyNumberFormat="0" applyAlignment="0" applyProtection="0">
      <alignment vertical="center"/>
    </xf>
    <xf numFmtId="0" fontId="24" fillId="0" borderId="0">
      <alignment vertical="center"/>
    </xf>
    <xf numFmtId="0" fontId="93" fillId="12" borderId="24" applyNumberFormat="0" applyAlignment="0" applyProtection="0">
      <alignment vertical="center"/>
    </xf>
    <xf numFmtId="0" fontId="66" fillId="10" borderId="0" applyNumberFormat="0" applyBorder="0" applyAlignment="0" applyProtection="0">
      <alignment vertical="center"/>
    </xf>
    <xf numFmtId="0" fontId="0" fillId="0" borderId="0">
      <alignment vertical="center"/>
    </xf>
    <xf numFmtId="0" fontId="66" fillId="10" borderId="0" applyNumberFormat="0" applyBorder="0" applyAlignment="0" applyProtection="0">
      <alignment vertical="center"/>
    </xf>
    <xf numFmtId="0" fontId="0" fillId="0" borderId="0">
      <alignment vertical="center"/>
    </xf>
    <xf numFmtId="0" fontId="66" fillId="1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10" fillId="65" borderId="0" applyNumberFormat="0" applyBorder="0" applyAlignment="0" applyProtection="0">
      <alignment vertical="center"/>
    </xf>
    <xf numFmtId="0" fontId="24" fillId="0" borderId="0">
      <alignment vertical="center"/>
    </xf>
    <xf numFmtId="0" fontId="24" fillId="0" borderId="0">
      <alignment vertical="center"/>
    </xf>
    <xf numFmtId="0" fontId="96" fillId="18" borderId="2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71" fillId="0" borderId="0">
      <alignment vertical="center"/>
    </xf>
    <xf numFmtId="0" fontId="24" fillId="0" borderId="0">
      <alignment vertical="center"/>
    </xf>
    <xf numFmtId="0" fontId="24" fillId="0" borderId="0">
      <alignment vertical="center"/>
    </xf>
    <xf numFmtId="0" fontId="24" fillId="0" borderId="0">
      <alignment vertical="center"/>
    </xf>
    <xf numFmtId="0" fontId="93" fillId="12" borderId="24" applyNumberFormat="0" applyAlignment="0" applyProtection="0">
      <alignment vertical="center"/>
    </xf>
    <xf numFmtId="0" fontId="24" fillId="0" borderId="0">
      <alignment vertical="center"/>
    </xf>
    <xf numFmtId="0" fontId="24" fillId="0" borderId="0">
      <alignment vertical="center"/>
    </xf>
    <xf numFmtId="0" fontId="0" fillId="0" borderId="0">
      <alignment vertical="center"/>
    </xf>
    <xf numFmtId="0" fontId="24" fillId="0" borderId="0">
      <alignment vertical="center"/>
    </xf>
    <xf numFmtId="0" fontId="24" fillId="0" borderId="0">
      <alignment vertical="center"/>
    </xf>
    <xf numFmtId="0" fontId="24" fillId="0" borderId="0">
      <alignment vertical="center"/>
    </xf>
    <xf numFmtId="0" fontId="0"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0" fillId="0" borderId="0">
      <alignment vertical="center"/>
    </xf>
    <xf numFmtId="0" fontId="0" fillId="0" borderId="0">
      <alignment vertical="center"/>
    </xf>
    <xf numFmtId="0" fontId="62" fillId="0" borderId="14" applyNumberFormat="0" applyFill="0" applyAlignment="0" applyProtection="0">
      <alignment vertical="center"/>
    </xf>
    <xf numFmtId="0" fontId="65" fillId="17" borderId="0" applyNumberFormat="0" applyBorder="0" applyAlignment="0" applyProtection="0">
      <alignment vertical="center"/>
    </xf>
    <xf numFmtId="0" fontId="0" fillId="0" borderId="0">
      <alignment vertical="center"/>
    </xf>
    <xf numFmtId="0" fontId="0" fillId="0" borderId="0">
      <alignment vertical="center"/>
    </xf>
    <xf numFmtId="0" fontId="6" fillId="0" borderId="0" applyAlignment="0"/>
    <xf numFmtId="0" fontId="24" fillId="0" borderId="0">
      <alignment vertical="center"/>
    </xf>
    <xf numFmtId="0" fontId="24"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0" fillId="0" borderId="0">
      <alignment vertical="center"/>
    </xf>
    <xf numFmtId="0" fontId="0" fillId="0" borderId="0">
      <alignment vertical="center"/>
    </xf>
    <xf numFmtId="0" fontId="103" fillId="0" borderId="1">
      <alignment horizontal="left" vertical="center"/>
    </xf>
    <xf numFmtId="0" fontId="0" fillId="11" borderId="29" applyNumberFormat="0" applyFont="0" applyAlignment="0" applyProtection="0">
      <alignment vertical="center"/>
    </xf>
    <xf numFmtId="0" fontId="103" fillId="0" borderId="1">
      <alignment horizontal="left" vertical="center"/>
    </xf>
    <xf numFmtId="0" fontId="103" fillId="0" borderId="1">
      <alignment horizontal="left" vertical="center"/>
    </xf>
    <xf numFmtId="0" fontId="0" fillId="11" borderId="29" applyNumberFormat="0" applyFont="0" applyAlignment="0" applyProtection="0">
      <alignment vertical="center"/>
    </xf>
    <xf numFmtId="0" fontId="103" fillId="0" borderId="1">
      <alignment horizontal="left" vertical="center"/>
    </xf>
    <xf numFmtId="0" fontId="103" fillId="0" borderId="1">
      <alignment horizontal="left" vertical="center"/>
    </xf>
    <xf numFmtId="0" fontId="0" fillId="0" borderId="0">
      <alignment vertical="center"/>
    </xf>
    <xf numFmtId="0" fontId="0" fillId="0" borderId="0">
      <alignment vertical="center"/>
    </xf>
    <xf numFmtId="0" fontId="24" fillId="0" borderId="0">
      <alignment vertical="center"/>
    </xf>
    <xf numFmtId="0" fontId="24" fillId="0" borderId="0">
      <alignment vertical="center"/>
    </xf>
    <xf numFmtId="0" fontId="97" fillId="12" borderId="26" applyNumberFormat="0" applyAlignment="0" applyProtection="0">
      <alignment vertical="center"/>
    </xf>
    <xf numFmtId="0" fontId="24" fillId="0" borderId="0">
      <alignment vertical="center"/>
    </xf>
    <xf numFmtId="1" fontId="71" fillId="0" borderId="13" applyFill="0" applyProtection="0">
      <alignment horizontal="center" vertical="center"/>
    </xf>
    <xf numFmtId="0" fontId="24" fillId="0" borderId="0">
      <alignment vertical="center"/>
    </xf>
    <xf numFmtId="0" fontId="97" fillId="12" borderId="26" applyNumberFormat="0" applyAlignment="0" applyProtection="0">
      <alignment vertical="center"/>
    </xf>
    <xf numFmtId="0" fontId="24" fillId="0" borderId="0">
      <alignment vertical="center"/>
    </xf>
    <xf numFmtId="0" fontId="99"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71" fillId="0" borderId="4" applyNumberFormat="0" applyFill="0" applyProtection="0">
      <alignment horizontal="left" vertical="center"/>
    </xf>
    <xf numFmtId="0" fontId="74" fillId="9" borderId="0" applyNumberFormat="0" applyBorder="0" applyAlignment="0" applyProtection="0">
      <alignment vertical="center"/>
    </xf>
    <xf numFmtId="0" fontId="65" fillId="9" borderId="0" applyNumberFormat="0" applyBorder="0" applyAlignment="0" applyProtection="0">
      <alignment vertical="center"/>
    </xf>
    <xf numFmtId="0" fontId="74" fillId="17" borderId="0" applyNumberFormat="0" applyBorder="0" applyAlignment="0" applyProtection="0">
      <alignment vertical="center"/>
    </xf>
    <xf numFmtId="0" fontId="74" fillId="17" borderId="0" applyNumberFormat="0" applyBorder="0" applyAlignment="0" applyProtection="0">
      <alignment vertical="center"/>
    </xf>
    <xf numFmtId="0" fontId="74" fillId="17" borderId="0" applyNumberFormat="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77" fillId="0" borderId="0" applyNumberFormat="0" applyFill="0" applyBorder="0" applyAlignment="0" applyProtection="0">
      <alignment vertical="center"/>
    </xf>
    <xf numFmtId="0" fontId="65" fillId="17" borderId="0" applyNumberFormat="0" applyBorder="0" applyAlignment="0" applyProtection="0">
      <alignment vertical="center"/>
    </xf>
    <xf numFmtId="0" fontId="77" fillId="0" borderId="0" applyNumberFormat="0" applyFill="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102" fillId="0" borderId="0" applyNumberFormat="0" applyFill="0" applyBorder="0" applyAlignment="0" applyProtection="0">
      <alignment vertical="center"/>
    </xf>
    <xf numFmtId="0" fontId="59" fillId="0" borderId="33" applyNumberFormat="0" applyFill="0" applyAlignment="0" applyProtection="0">
      <alignment vertical="center"/>
    </xf>
    <xf numFmtId="0" fontId="96" fillId="18" borderId="25" applyNumberFormat="0" applyAlignment="0" applyProtection="0">
      <alignment vertical="center"/>
    </xf>
    <xf numFmtId="0" fontId="59" fillId="0" borderId="12" applyNumberFormat="0" applyFill="0" applyAlignment="0" applyProtection="0">
      <alignment vertical="center"/>
    </xf>
    <xf numFmtId="0" fontId="96" fillId="18" borderId="25" applyNumberFormat="0" applyAlignment="0" applyProtection="0">
      <alignment vertical="center"/>
    </xf>
    <xf numFmtId="0" fontId="59" fillId="0" borderId="12" applyNumberFormat="0" applyFill="0" applyAlignment="0" applyProtection="0">
      <alignment vertical="center"/>
    </xf>
    <xf numFmtId="0" fontId="96" fillId="18" borderId="25" applyNumberFormat="0" applyAlignment="0" applyProtection="0">
      <alignment vertical="center"/>
    </xf>
    <xf numFmtId="0" fontId="59" fillId="0" borderId="12" applyNumberFormat="0" applyFill="0" applyAlignment="0" applyProtection="0">
      <alignment vertical="center"/>
    </xf>
    <xf numFmtId="0" fontId="96" fillId="18" borderId="25" applyNumberFormat="0" applyAlignment="0" applyProtection="0">
      <alignment vertical="center"/>
    </xf>
    <xf numFmtId="0" fontId="59" fillId="0" borderId="12" applyNumberFormat="0" applyFill="0" applyAlignment="0" applyProtection="0">
      <alignment vertical="center"/>
    </xf>
    <xf numFmtId="0" fontId="96" fillId="18" borderId="25" applyNumberFormat="0" applyAlignment="0" applyProtection="0">
      <alignment vertical="center"/>
    </xf>
    <xf numFmtId="0" fontId="59" fillId="0" borderId="33"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102" fillId="0" borderId="0" applyNumberFormat="0" applyFill="0" applyBorder="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102" fillId="0" borderId="0" applyNumberFormat="0" applyFill="0" applyBorder="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4" fontId="0" fillId="0" borderId="0" applyFont="0" applyFill="0" applyBorder="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59" fillId="0" borderId="12" applyNumberFormat="0" applyFill="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7" fillId="12" borderId="26" applyNumberFormat="0" applyAlignment="0" applyProtection="0">
      <alignment vertical="center"/>
    </xf>
    <xf numFmtId="0" fontId="96" fillId="18" borderId="25" applyNumberFormat="0" applyAlignment="0" applyProtection="0">
      <alignment vertical="center"/>
    </xf>
    <xf numFmtId="0" fontId="96" fillId="18" borderId="25" applyNumberFormat="0" applyAlignment="0" applyProtection="0">
      <alignment vertical="center"/>
    </xf>
    <xf numFmtId="0" fontId="96" fillId="18" borderId="25" applyNumberFormat="0" applyAlignment="0" applyProtection="0">
      <alignment vertical="center"/>
    </xf>
    <xf numFmtId="0" fontId="96" fillId="18" borderId="25" applyNumberFormat="0" applyAlignment="0" applyProtection="0">
      <alignment vertical="center"/>
    </xf>
    <xf numFmtId="0" fontId="96" fillId="18" borderId="25" applyNumberFormat="0" applyAlignment="0" applyProtection="0">
      <alignment vertical="center"/>
    </xf>
    <xf numFmtId="0" fontId="96" fillId="18" borderId="25" applyNumberFormat="0" applyAlignment="0" applyProtection="0">
      <alignment vertical="center"/>
    </xf>
    <xf numFmtId="0" fontId="96" fillId="18" borderId="25" applyNumberFormat="0" applyAlignment="0" applyProtection="0">
      <alignment vertical="center"/>
    </xf>
    <xf numFmtId="0" fontId="96" fillId="18" borderId="25" applyNumberFormat="0" applyAlignment="0" applyProtection="0">
      <alignment vertical="center"/>
    </xf>
    <xf numFmtId="0" fontId="96" fillId="18" borderId="25" applyNumberFormat="0" applyAlignment="0" applyProtection="0">
      <alignment vertical="center"/>
    </xf>
    <xf numFmtId="0" fontId="96" fillId="18" borderId="25" applyNumberFormat="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61" fillId="0" borderId="13" applyNumberFormat="0" applyFill="0" applyProtection="0">
      <alignment horizontal="left" vertical="center"/>
    </xf>
    <xf numFmtId="0" fontId="61" fillId="0" borderId="13" applyNumberFormat="0" applyFill="0" applyProtection="0">
      <alignment horizontal="left" vertical="center"/>
    </xf>
    <xf numFmtId="0" fontId="61" fillId="0" borderId="13" applyNumberFormat="0" applyFill="0" applyProtection="0">
      <alignment horizontal="left" vertical="center"/>
    </xf>
    <xf numFmtId="0" fontId="61" fillId="0" borderId="13" applyNumberFormat="0" applyFill="0" applyProtection="0">
      <alignment horizontal="left" vertical="center"/>
    </xf>
    <xf numFmtId="0" fontId="61" fillId="0" borderId="13" applyNumberFormat="0" applyFill="0" applyProtection="0">
      <alignment horizontal="left" vertical="center"/>
    </xf>
    <xf numFmtId="0" fontId="61" fillId="0" borderId="13" applyNumberFormat="0" applyFill="0" applyProtection="0">
      <alignment horizontal="left" vertical="center"/>
    </xf>
    <xf numFmtId="0" fontId="61" fillId="0" borderId="13" applyNumberFormat="0" applyFill="0" applyProtection="0">
      <alignment horizontal="lef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62" fillId="0" borderId="14" applyNumberFormat="0" applyFill="0" applyAlignment="0" applyProtection="0">
      <alignment vertical="center"/>
    </xf>
    <xf numFmtId="0" fontId="105" fillId="0" borderId="0">
      <alignment vertical="center"/>
    </xf>
    <xf numFmtId="43" fontId="0" fillId="0" borderId="0" applyFont="0" applyFill="0" applyBorder="0" applyAlignment="0" applyProtection="0">
      <alignment vertical="center"/>
    </xf>
    <xf numFmtId="0" fontId="107" fillId="52" borderId="26" applyNumberFormat="0" applyAlignment="0" applyProtection="0">
      <alignment vertical="center"/>
    </xf>
    <xf numFmtId="198"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57" fillId="64" borderId="0" applyNumberFormat="0" applyBorder="0" applyAlignment="0" applyProtection="0">
      <alignment vertical="center"/>
    </xf>
    <xf numFmtId="43" fontId="0" fillId="0" borderId="0" applyFont="0" applyFill="0" applyBorder="0" applyAlignment="0" applyProtection="0">
      <alignment vertical="center"/>
    </xf>
    <xf numFmtId="0" fontId="110" fillId="66" borderId="0" applyNumberFormat="0" applyBorder="0" applyAlignment="0" applyProtection="0">
      <alignment vertical="center"/>
    </xf>
    <xf numFmtId="0" fontId="110" fillId="66" borderId="0" applyNumberFormat="0" applyBorder="0" applyAlignment="0" applyProtection="0">
      <alignment vertical="center"/>
    </xf>
    <xf numFmtId="0" fontId="110" fillId="59" borderId="0" applyNumberFormat="0" applyBorder="0" applyAlignment="0" applyProtection="0">
      <alignment vertical="center"/>
    </xf>
    <xf numFmtId="0" fontId="110" fillId="65" borderId="0" applyNumberFormat="0" applyBorder="0" applyAlignment="0" applyProtection="0">
      <alignment vertical="center"/>
    </xf>
    <xf numFmtId="0" fontId="57" fillId="53" borderId="0" applyNumberFormat="0" applyBorder="0" applyAlignment="0" applyProtection="0">
      <alignment vertical="center"/>
    </xf>
    <xf numFmtId="0" fontId="57" fillId="53" borderId="0" applyNumberFormat="0" applyBorder="0" applyAlignment="0" applyProtection="0">
      <alignment vertical="center"/>
    </xf>
    <xf numFmtId="0" fontId="57" fillId="53" borderId="0" applyNumberFormat="0" applyBorder="0" applyAlignment="0" applyProtection="0">
      <alignment vertical="center"/>
    </xf>
    <xf numFmtId="0" fontId="57" fillId="6" borderId="0" applyNumberFormat="0" applyBorder="0" applyAlignment="0" applyProtection="0">
      <alignment vertical="center"/>
    </xf>
    <xf numFmtId="0" fontId="57" fillId="67" borderId="0" applyNumberFormat="0" applyBorder="0" applyAlignment="0" applyProtection="0">
      <alignment vertical="center"/>
    </xf>
    <xf numFmtId="0" fontId="57" fillId="67" borderId="0" applyNumberFormat="0" applyBorder="0" applyAlignment="0" applyProtection="0">
      <alignment vertical="center"/>
    </xf>
    <xf numFmtId="0" fontId="57" fillId="51" borderId="0" applyNumberFormat="0" applyBorder="0" applyAlignment="0" applyProtection="0">
      <alignment vertical="center"/>
    </xf>
    <xf numFmtId="0" fontId="57" fillId="51" borderId="0" applyNumberFormat="0" applyBorder="0" applyAlignment="0" applyProtection="0">
      <alignment vertical="center"/>
    </xf>
    <xf numFmtId="0" fontId="57" fillId="5" borderId="0" applyNumberFormat="0" applyBorder="0" applyAlignment="0" applyProtection="0">
      <alignment vertical="center"/>
    </xf>
    <xf numFmtId="0" fontId="57" fillId="56" borderId="0" applyNumberFormat="0" applyBorder="0" applyAlignment="0" applyProtection="0">
      <alignment vertical="center"/>
    </xf>
    <xf numFmtId="0" fontId="66" fillId="10" borderId="0" applyNumberFormat="0" applyBorder="0" applyAlignment="0" applyProtection="0">
      <alignment vertical="center"/>
    </xf>
    <xf numFmtId="0" fontId="57" fillId="56" borderId="0" applyNumberFormat="0" applyBorder="0" applyAlignment="0" applyProtection="0">
      <alignment vertical="center"/>
    </xf>
    <xf numFmtId="0" fontId="57" fillId="56" borderId="0" applyNumberFormat="0" applyBorder="0" applyAlignment="0" applyProtection="0">
      <alignment vertical="center"/>
    </xf>
    <xf numFmtId="0" fontId="66" fillId="10" borderId="0" applyNumberFormat="0" applyBorder="0" applyAlignment="0" applyProtection="0">
      <alignment vertical="center"/>
    </xf>
    <xf numFmtId="0" fontId="57" fillId="56" borderId="0" applyNumberFormat="0" applyBorder="0" applyAlignment="0" applyProtection="0">
      <alignment vertical="center"/>
    </xf>
    <xf numFmtId="0" fontId="57" fillId="64" borderId="0" applyNumberFormat="0" applyBorder="0" applyAlignment="0" applyProtection="0">
      <alignment vertical="center"/>
    </xf>
    <xf numFmtId="0" fontId="57" fillId="64" borderId="0" applyNumberFormat="0" applyBorder="0" applyAlignment="0" applyProtection="0">
      <alignment vertical="center"/>
    </xf>
    <xf numFmtId="0" fontId="57" fillId="8" borderId="0" applyNumberFormat="0" applyBorder="0" applyAlignment="0" applyProtection="0">
      <alignment vertical="center"/>
    </xf>
    <xf numFmtId="0" fontId="57" fillId="6" borderId="0" applyNumberFormat="0" applyBorder="0" applyAlignment="0" applyProtection="0">
      <alignment vertical="center"/>
    </xf>
    <xf numFmtId="0" fontId="57" fillId="6" borderId="0" applyNumberFormat="0" applyBorder="0" applyAlignment="0" applyProtection="0">
      <alignment vertical="center"/>
    </xf>
    <xf numFmtId="0" fontId="57" fillId="6" borderId="0" applyNumberFormat="0" applyBorder="0" applyAlignment="0" applyProtection="0">
      <alignment vertical="center"/>
    </xf>
    <xf numFmtId="0" fontId="57" fillId="6" borderId="0" applyNumberFormat="0" applyBorder="0" applyAlignment="0" applyProtection="0">
      <alignment vertical="center"/>
    </xf>
    <xf numFmtId="0" fontId="57" fillId="6" borderId="0" applyNumberFormat="0" applyBorder="0" applyAlignment="0" applyProtection="0">
      <alignment vertical="center"/>
    </xf>
    <xf numFmtId="0" fontId="57" fillId="68" borderId="0" applyNumberFormat="0" applyBorder="0" applyAlignment="0" applyProtection="0">
      <alignment vertical="center"/>
    </xf>
    <xf numFmtId="0" fontId="57" fillId="68" borderId="0" applyNumberFormat="0" applyBorder="0" applyAlignment="0" applyProtection="0">
      <alignment vertical="center"/>
    </xf>
    <xf numFmtId="178" fontId="71" fillId="0" borderId="13" applyFill="0" applyProtection="0">
      <alignment horizontal="right" vertical="center"/>
    </xf>
    <xf numFmtId="178" fontId="71" fillId="0" borderId="13" applyFill="0" applyProtection="0">
      <alignment horizontal="right" vertical="center"/>
    </xf>
    <xf numFmtId="178" fontId="71" fillId="0" borderId="13" applyFill="0" applyProtection="0">
      <alignment horizontal="right" vertical="center"/>
    </xf>
    <xf numFmtId="178" fontId="71" fillId="0" borderId="13" applyFill="0" applyProtection="0">
      <alignment horizontal="right" vertical="center"/>
    </xf>
    <xf numFmtId="0" fontId="71" fillId="0" borderId="4" applyNumberFormat="0" applyFill="0" applyProtection="0">
      <alignment horizontal="left" vertical="center"/>
    </xf>
    <xf numFmtId="0" fontId="71" fillId="0" borderId="4" applyNumberFormat="0" applyFill="0" applyProtection="0">
      <alignment horizontal="left" vertical="center"/>
    </xf>
    <xf numFmtId="0" fontId="71" fillId="0" borderId="4" applyNumberFormat="0" applyFill="0" applyProtection="0">
      <alignment horizontal="left" vertical="center"/>
    </xf>
    <xf numFmtId="0" fontId="71" fillId="0" borderId="4" applyNumberFormat="0" applyFill="0" applyProtection="0">
      <alignment horizontal="left" vertical="center"/>
    </xf>
    <xf numFmtId="0" fontId="66" fillId="10" borderId="0" applyNumberFormat="0" applyBorder="0" applyAlignment="0" applyProtection="0">
      <alignment vertical="center"/>
    </xf>
    <xf numFmtId="0" fontId="66" fillId="10" borderId="0" applyNumberFormat="0" applyBorder="0" applyAlignment="0" applyProtection="0">
      <alignment vertical="center"/>
    </xf>
    <xf numFmtId="0" fontId="66" fillId="10" borderId="0" applyNumberFormat="0" applyBorder="0" applyAlignment="0" applyProtection="0">
      <alignment vertical="center"/>
    </xf>
    <xf numFmtId="0" fontId="66" fillId="10" borderId="0" applyNumberFormat="0" applyBorder="0" applyAlignment="0" applyProtection="0">
      <alignment vertical="center"/>
    </xf>
    <xf numFmtId="0" fontId="66" fillId="10" borderId="0" applyNumberFormat="0" applyBorder="0" applyAlignment="0" applyProtection="0">
      <alignment vertical="center"/>
    </xf>
    <xf numFmtId="0" fontId="66" fillId="10" borderId="0" applyNumberFormat="0" applyBorder="0" applyAlignment="0" applyProtection="0">
      <alignment vertical="center"/>
    </xf>
    <xf numFmtId="0" fontId="93" fillId="12" borderId="24" applyNumberFormat="0" applyAlignment="0" applyProtection="0">
      <alignment vertical="center"/>
    </xf>
    <xf numFmtId="0" fontId="93" fillId="12" borderId="24" applyNumberFormat="0" applyAlignment="0" applyProtection="0">
      <alignment vertical="center"/>
    </xf>
    <xf numFmtId="0" fontId="93" fillId="12" borderId="24" applyNumberFormat="0" applyAlignment="0" applyProtection="0">
      <alignment vertical="center"/>
    </xf>
    <xf numFmtId="0" fontId="93" fillId="12" borderId="24" applyNumberFormat="0" applyAlignment="0" applyProtection="0">
      <alignment vertical="center"/>
    </xf>
    <xf numFmtId="0" fontId="93" fillId="12" borderId="24" applyNumberFormat="0" applyAlignment="0" applyProtection="0">
      <alignment vertical="center"/>
    </xf>
    <xf numFmtId="0" fontId="93" fillId="12" borderId="24" applyNumberFormat="0" applyAlignment="0" applyProtection="0">
      <alignment vertical="center"/>
    </xf>
    <xf numFmtId="0" fontId="93" fillId="12" borderId="24" applyNumberFormat="0" applyAlignment="0" applyProtection="0">
      <alignment vertical="center"/>
    </xf>
    <xf numFmtId="0" fontId="93" fillId="12" borderId="24" applyNumberFormat="0" applyAlignment="0" applyProtection="0">
      <alignment vertical="center"/>
    </xf>
    <xf numFmtId="41" fontId="0" fillId="0" borderId="0" applyFont="0" applyFill="0" applyBorder="0" applyAlignment="0" applyProtection="0">
      <alignment vertical="center"/>
    </xf>
    <xf numFmtId="0" fontId="93" fillId="12" borderId="24" applyNumberFormat="0" applyAlignment="0" applyProtection="0">
      <alignment vertical="center"/>
    </xf>
    <xf numFmtId="0" fontId="93" fillId="12" borderId="24" applyNumberFormat="0" applyAlignment="0" applyProtection="0">
      <alignment vertical="center"/>
    </xf>
    <xf numFmtId="0" fontId="93" fillId="12" borderId="24" applyNumberFormat="0" applyAlignment="0" applyProtection="0">
      <alignment vertical="center"/>
    </xf>
    <xf numFmtId="0" fontId="93" fillId="12" borderId="24" applyNumberFormat="0" applyAlignment="0" applyProtection="0">
      <alignment vertical="center"/>
    </xf>
    <xf numFmtId="0" fontId="93" fillId="12" borderId="24" applyNumberFormat="0" applyAlignment="0" applyProtection="0">
      <alignment vertical="center"/>
    </xf>
    <xf numFmtId="0" fontId="107" fillId="52" borderId="26" applyNumberFormat="0" applyAlignment="0" applyProtection="0">
      <alignment vertical="center"/>
    </xf>
    <xf numFmtId="0" fontId="107" fillId="52" borderId="26" applyNumberFormat="0" applyAlignment="0" applyProtection="0">
      <alignment vertical="center"/>
    </xf>
    <xf numFmtId="0" fontId="107" fillId="52" borderId="26" applyNumberFormat="0" applyAlignment="0" applyProtection="0">
      <alignment vertical="center"/>
    </xf>
    <xf numFmtId="0" fontId="107" fillId="52" borderId="26" applyNumberFormat="0" applyAlignment="0" applyProtection="0">
      <alignment vertical="center"/>
    </xf>
    <xf numFmtId="0" fontId="107" fillId="52" borderId="26" applyNumberFormat="0" applyAlignment="0" applyProtection="0">
      <alignment vertical="center"/>
    </xf>
    <xf numFmtId="0" fontId="107" fillId="52" borderId="26" applyNumberFormat="0" applyAlignment="0" applyProtection="0">
      <alignment vertical="center"/>
    </xf>
    <xf numFmtId="0" fontId="107" fillId="52" borderId="26" applyNumberFormat="0" applyAlignment="0" applyProtection="0">
      <alignment vertical="center"/>
    </xf>
    <xf numFmtId="0" fontId="107" fillId="52" borderId="26" applyNumberFormat="0" applyAlignment="0" applyProtection="0">
      <alignment vertical="center"/>
    </xf>
    <xf numFmtId="1" fontId="71" fillId="0" borderId="13" applyFill="0" applyProtection="0">
      <alignment horizontal="center" vertical="center"/>
    </xf>
    <xf numFmtId="1" fontId="71" fillId="0" borderId="13" applyFill="0" applyProtection="0">
      <alignment horizontal="center" vertical="center"/>
    </xf>
    <xf numFmtId="0" fontId="128" fillId="0" borderId="0">
      <alignment vertical="center"/>
    </xf>
    <xf numFmtId="0" fontId="98" fillId="0" borderId="0">
      <alignment vertical="center"/>
    </xf>
    <xf numFmtId="43" fontId="0" fillId="0" borderId="0" applyFont="0" applyFill="0" applyBorder="0" applyAlignment="0" applyProtection="0">
      <alignment vertical="center"/>
    </xf>
    <xf numFmtId="0" fontId="0" fillId="11" borderId="29" applyNumberFormat="0" applyFont="0" applyAlignment="0" applyProtection="0">
      <alignment vertical="center"/>
    </xf>
    <xf numFmtId="0" fontId="0" fillId="11" borderId="29" applyNumberFormat="0" applyFont="0" applyAlignment="0" applyProtection="0">
      <alignment vertical="center"/>
    </xf>
    <xf numFmtId="0" fontId="0" fillId="11" borderId="29" applyNumberFormat="0" applyFont="0" applyAlignment="0" applyProtection="0">
      <alignment vertical="center"/>
    </xf>
    <xf numFmtId="0" fontId="0" fillId="11" borderId="29" applyNumberFormat="0" applyFont="0" applyAlignment="0" applyProtection="0">
      <alignment vertical="center"/>
    </xf>
    <xf numFmtId="0" fontId="0" fillId="11" borderId="29" applyNumberFormat="0" applyFont="0" applyAlignment="0" applyProtection="0">
      <alignment vertical="center"/>
    </xf>
    <xf numFmtId="0" fontId="0" fillId="11" borderId="29" applyNumberFormat="0" applyFont="0" applyAlignment="0" applyProtection="0">
      <alignment vertical="center"/>
    </xf>
    <xf numFmtId="0" fontId="0" fillId="11" borderId="29" applyNumberFormat="0" applyFont="0" applyAlignment="0" applyProtection="0">
      <alignment vertical="center"/>
    </xf>
    <xf numFmtId="0" fontId="0" fillId="11" borderId="29" applyNumberFormat="0" applyFont="0" applyAlignment="0" applyProtection="0">
      <alignment vertical="center"/>
    </xf>
    <xf numFmtId="0" fontId="0" fillId="11" borderId="29" applyNumberFormat="0" applyFont="0" applyAlignment="0" applyProtection="0">
      <alignment vertical="center"/>
    </xf>
    <xf numFmtId="0" fontId="0" fillId="11" borderId="29" applyNumberFormat="0" applyFont="0" applyAlignment="0" applyProtection="0">
      <alignment vertical="center"/>
    </xf>
    <xf numFmtId="0" fontId="0" fillId="11" borderId="29" applyNumberFormat="0" applyFont="0" applyAlignment="0" applyProtection="0">
      <alignment vertical="center"/>
    </xf>
    <xf numFmtId="0" fontId="0" fillId="11" borderId="29" applyNumberFormat="0" applyFont="0" applyAlignment="0" applyProtection="0">
      <alignment vertical="center"/>
    </xf>
    <xf numFmtId="0" fontId="0" fillId="11" borderId="29" applyNumberFormat="0" applyFont="0" applyAlignment="0" applyProtection="0">
      <alignment vertical="center"/>
    </xf>
    <xf numFmtId="0" fontId="0" fillId="11" borderId="29" applyNumberFormat="0" applyFont="0" applyAlignment="0" applyProtection="0">
      <alignment vertical="center"/>
    </xf>
    <xf numFmtId="0" fontId="129" fillId="0" borderId="0">
      <alignment vertical="top"/>
      <protection locked="0"/>
    </xf>
  </cellStyleXfs>
  <cellXfs count="499">
    <xf numFmtId="0" fontId="0" fillId="0" borderId="0" xfId="0" applyAlignment="1"/>
    <xf numFmtId="0" fontId="1" fillId="0" borderId="0" xfId="0" applyFont="1" applyFill="1" applyBorder="1" applyAlignment="1">
      <alignment vertical="center"/>
    </xf>
    <xf numFmtId="0" fontId="2" fillId="0" borderId="0" xfId="553" applyFont="1" applyFill="1" applyBorder="1" applyAlignment="1">
      <alignment horizontal="center" vertical="center"/>
    </xf>
    <xf numFmtId="0" fontId="3" fillId="0" borderId="1" xfId="553"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553" applyFont="1" applyFill="1" applyBorder="1" applyAlignment="1">
      <alignment horizontal="center" vertical="center" wrapText="1"/>
    </xf>
    <xf numFmtId="0" fontId="1" fillId="0" borderId="1" xfId="0" applyFont="1" applyFill="1" applyBorder="1" applyAlignment="1">
      <alignment vertical="center" wrapText="1"/>
    </xf>
    <xf numFmtId="0" fontId="6" fillId="0" borderId="0" xfId="288" applyFont="1" applyFill="1" applyBorder="1" applyAlignment="1">
      <alignment vertical="center"/>
    </xf>
    <xf numFmtId="0" fontId="7" fillId="0" borderId="0" xfId="288" applyFont="1" applyFill="1" applyBorder="1" applyAlignment="1">
      <alignment vertical="center"/>
    </xf>
    <xf numFmtId="0" fontId="6" fillId="0" borderId="0" xfId="288" applyFont="1" applyFill="1" applyBorder="1" applyAlignment="1">
      <alignment vertical="center" wrapText="1"/>
    </xf>
    <xf numFmtId="0" fontId="8" fillId="0" borderId="0" xfId="288" applyNumberFormat="1" applyFont="1" applyFill="1" applyBorder="1" applyAlignment="1" applyProtection="1">
      <alignment horizontal="center" vertical="center"/>
    </xf>
    <xf numFmtId="0" fontId="8" fillId="0" borderId="0" xfId="288" applyNumberFormat="1" applyFont="1" applyFill="1" applyBorder="1" applyAlignment="1" applyProtection="1">
      <alignment horizontal="center" vertical="center" wrapText="1"/>
    </xf>
    <xf numFmtId="0" fontId="0" fillId="0" borderId="0" xfId="288" applyNumberFormat="1" applyFont="1" applyFill="1" applyBorder="1" applyAlignment="1" applyProtection="1">
      <alignment horizontal="left" vertical="center"/>
    </xf>
    <xf numFmtId="0" fontId="9" fillId="0" borderId="1" xfId="482" applyFont="1" applyFill="1" applyBorder="1" applyAlignment="1">
      <alignment horizontal="center" vertical="center" wrapText="1"/>
    </xf>
    <xf numFmtId="0" fontId="10" fillId="0" borderId="1" xfId="482" applyFont="1" applyFill="1" applyBorder="1" applyAlignment="1">
      <alignment horizontal="center" vertical="center" wrapText="1"/>
    </xf>
    <xf numFmtId="0" fontId="9" fillId="0" borderId="1" xfId="482" applyFont="1" applyFill="1" applyBorder="1" applyAlignment="1">
      <alignment vertical="center" wrapText="1"/>
    </xf>
    <xf numFmtId="0" fontId="10" fillId="0" borderId="1" xfId="482" applyFont="1" applyFill="1" applyBorder="1" applyAlignment="1">
      <alignment vertical="center" wrapText="1"/>
    </xf>
    <xf numFmtId="0" fontId="10" fillId="0" borderId="2" xfId="482" applyFont="1" applyFill="1" applyBorder="1" applyAlignment="1">
      <alignment horizontal="center" vertical="center" wrapText="1"/>
    </xf>
    <xf numFmtId="0" fontId="10" fillId="0" borderId="1" xfId="482" applyFont="1" applyFill="1" applyBorder="1" applyAlignment="1">
      <alignment horizontal="left" vertical="center" wrapText="1" indent="1"/>
    </xf>
    <xf numFmtId="0" fontId="10" fillId="0" borderId="3" xfId="482" applyFont="1" applyFill="1" applyBorder="1" applyAlignment="1">
      <alignment horizontal="center" vertical="center" wrapText="1"/>
    </xf>
    <xf numFmtId="0" fontId="10" fillId="0" borderId="4" xfId="482" applyFont="1" applyFill="1" applyBorder="1" applyAlignment="1">
      <alignment horizontal="center" vertical="center" wrapText="1"/>
    </xf>
    <xf numFmtId="0" fontId="11" fillId="0" borderId="1" xfId="288" applyFont="1" applyFill="1" applyBorder="1" applyAlignment="1">
      <alignment vertical="center" wrapText="1"/>
    </xf>
    <xf numFmtId="0" fontId="12" fillId="0" borderId="1" xfId="288" applyFont="1" applyFill="1" applyBorder="1" applyAlignment="1">
      <alignment vertical="center" wrapText="1"/>
    </xf>
    <xf numFmtId="0" fontId="11" fillId="0" borderId="3" xfId="288" applyFont="1" applyFill="1" applyBorder="1" applyAlignment="1">
      <alignment horizontal="center" vertical="center" wrapText="1"/>
    </xf>
    <xf numFmtId="0" fontId="11" fillId="0" borderId="4" xfId="288" applyFont="1" applyFill="1" applyBorder="1" applyAlignment="1">
      <alignment horizontal="center" vertical="center" wrapText="1"/>
    </xf>
    <xf numFmtId="0" fontId="11" fillId="0" borderId="2" xfId="288" applyFont="1" applyFill="1" applyBorder="1" applyAlignment="1">
      <alignment horizontal="center" vertical="center" wrapText="1"/>
    </xf>
    <xf numFmtId="0" fontId="11" fillId="0" borderId="1" xfId="288" applyFont="1" applyFill="1" applyBorder="1" applyAlignment="1">
      <alignment horizontal="left" vertical="center" wrapText="1"/>
    </xf>
    <xf numFmtId="0" fontId="11" fillId="0" borderId="1" xfId="288" applyNumberFormat="1" applyFont="1" applyFill="1" applyBorder="1" applyAlignment="1">
      <alignment horizontal="left" vertical="center" wrapText="1"/>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7" fillId="0" borderId="0" xfId="0" applyFont="1" applyFill="1" applyBorder="1" applyAlignment="1">
      <alignment horizontal="right" vertical="center"/>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199" fontId="19" fillId="0" borderId="1" xfId="0" applyNumberFormat="1" applyFont="1" applyFill="1" applyBorder="1" applyAlignment="1">
      <alignment horizontal="left" vertical="center" wrapText="1"/>
    </xf>
    <xf numFmtId="199" fontId="19" fillId="0" borderId="1" xfId="0" applyNumberFormat="1" applyFont="1" applyFill="1" applyBorder="1" applyAlignment="1">
      <alignment horizontal="center" vertical="center" wrapText="1"/>
    </xf>
    <xf numFmtId="0" fontId="20" fillId="0" borderId="0" xfId="0" applyFont="1" applyFill="1" applyBorder="1" applyAlignment="1">
      <alignment horizontal="left" vertical="center" wrapText="1"/>
    </xf>
    <xf numFmtId="0" fontId="17" fillId="0" borderId="0" xfId="0" applyFont="1" applyFill="1" applyBorder="1" applyAlignment="1">
      <alignment horizontal="left" vertical="center"/>
    </xf>
    <xf numFmtId="0" fontId="19" fillId="0" borderId="0" xfId="0" applyFont="1" applyFill="1" applyBorder="1" applyAlignment="1">
      <alignment horizontal="right" vertical="center"/>
    </xf>
    <xf numFmtId="0" fontId="19" fillId="0" borderId="0" xfId="0" applyFont="1" applyFill="1" applyBorder="1" applyAlignment="1">
      <alignment horizontal="right" vertical="center" wrapText="1"/>
    </xf>
    <xf numFmtId="0" fontId="18" fillId="0" borderId="1" xfId="0" applyFont="1" applyFill="1" applyBorder="1" applyAlignment="1">
      <alignment vertical="center"/>
    </xf>
    <xf numFmtId="4"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xf>
    <xf numFmtId="0" fontId="18" fillId="0" borderId="1" xfId="0" applyFont="1" applyFill="1" applyBorder="1" applyAlignment="1">
      <alignment horizontal="left" vertical="center"/>
    </xf>
    <xf numFmtId="0" fontId="21" fillId="0" borderId="0" xfId="0" applyFont="1" applyFill="1" applyBorder="1" applyAlignment="1">
      <alignment vertical="center"/>
    </xf>
    <xf numFmtId="0" fontId="22" fillId="0" borderId="0" xfId="0" applyFont="1" applyFill="1" applyBorder="1" applyAlignment="1">
      <alignment vertical="center"/>
    </xf>
    <xf numFmtId="0" fontId="17"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0" fontId="20" fillId="0" borderId="0" xfId="0" applyFont="1" applyFill="1" applyBorder="1" applyAlignment="1">
      <alignment vertical="center" wrapText="1"/>
    </xf>
    <xf numFmtId="0" fontId="17" fillId="0" borderId="0" xfId="0" applyFont="1" applyFill="1" applyBorder="1" applyAlignment="1">
      <alignment vertical="center" wrapText="1"/>
    </xf>
    <xf numFmtId="0" fontId="19" fillId="0" borderId="0" xfId="0" applyFont="1" applyFill="1" applyBorder="1" applyAlignment="1">
      <alignment vertical="center" wrapText="1"/>
    </xf>
    <xf numFmtId="0" fontId="19" fillId="0" borderId="1" xfId="0" applyFont="1" applyFill="1" applyBorder="1" applyAlignment="1">
      <alignment vertical="center" wrapText="1"/>
    </xf>
    <xf numFmtId="4" fontId="19" fillId="0" borderId="1" xfId="0" applyNumberFormat="1" applyFont="1" applyFill="1" applyBorder="1" applyAlignment="1">
      <alignment vertical="center" wrapText="1"/>
    </xf>
    <xf numFmtId="0" fontId="22" fillId="0" borderId="0" xfId="0" applyFont="1" applyFill="1" applyBorder="1" applyAlignment="1">
      <alignment horizontal="left" vertical="center" wrapText="1"/>
    </xf>
    <xf numFmtId="0" fontId="22" fillId="0" borderId="0" xfId="0" applyFont="1" applyFill="1" applyBorder="1" applyAlignment="1">
      <alignment vertical="center" wrapText="1"/>
    </xf>
    <xf numFmtId="0" fontId="17" fillId="0" borderId="0" xfId="0" applyFont="1" applyFill="1" applyBorder="1" applyAlignment="1">
      <alignment horizontal="right" vertical="center" wrapText="1"/>
    </xf>
    <xf numFmtId="0" fontId="10" fillId="0" borderId="0" xfId="0" applyFont="1" applyFill="1" applyBorder="1" applyAlignment="1">
      <alignment vertical="center"/>
    </xf>
    <xf numFmtId="0" fontId="23" fillId="0" borderId="0" xfId="0" applyFont="1" applyFill="1" applyBorder="1" applyAlignment="1">
      <alignment vertical="center"/>
    </xf>
    <xf numFmtId="0" fontId="12" fillId="0" borderId="1" xfId="0" applyFont="1" applyFill="1" applyBorder="1" applyAlignment="1">
      <alignment horizontal="center" vertical="center" wrapText="1"/>
    </xf>
    <xf numFmtId="0" fontId="11" fillId="0" borderId="1" xfId="0" applyFont="1" applyFill="1" applyBorder="1" applyAlignment="1">
      <alignment vertical="center" wrapText="1"/>
    </xf>
    <xf numFmtId="4" fontId="11" fillId="0" borderId="1" xfId="0" applyNumberFormat="1" applyFont="1" applyFill="1" applyBorder="1" applyAlignment="1">
      <alignment vertical="center" wrapText="1"/>
    </xf>
    <xf numFmtId="0" fontId="11" fillId="0" borderId="1" xfId="0" applyFont="1" applyFill="1" applyBorder="1" applyAlignment="1">
      <alignment horizontal="left" vertical="center" wrapText="1"/>
    </xf>
    <xf numFmtId="0" fontId="24" fillId="0" borderId="0" xfId="0" applyFont="1" applyFill="1" applyBorder="1" applyAlignment="1">
      <alignment vertical="center" wrapText="1"/>
    </xf>
    <xf numFmtId="0" fontId="2" fillId="0" borderId="0" xfId="895" applyNumberFormat="1" applyFont="1" applyFill="1" applyAlignment="1" applyProtection="1">
      <alignment horizontal="center" vertical="center" wrapText="1"/>
    </xf>
    <xf numFmtId="0" fontId="12" fillId="0" borderId="1" xfId="0" applyFont="1" applyFill="1" applyBorder="1" applyAlignment="1">
      <alignment vertical="center" wrapText="1"/>
    </xf>
    <xf numFmtId="0" fontId="11" fillId="0" borderId="1" xfId="0" applyFont="1" applyFill="1" applyBorder="1" applyAlignment="1">
      <alignment horizontal="center" vertical="center" wrapText="1"/>
    </xf>
    <xf numFmtId="0" fontId="17" fillId="0" borderId="0" xfId="0" applyFont="1" applyFill="1" applyBorder="1" applyAlignment="1">
      <alignment horizontal="center" vertical="center" wrapText="1"/>
    </xf>
    <xf numFmtId="199" fontId="11" fillId="0" borderId="1" xfId="0" applyNumberFormat="1" applyFont="1" applyFill="1" applyBorder="1" applyAlignment="1">
      <alignment vertical="center" wrapText="1"/>
    </xf>
    <xf numFmtId="0" fontId="24" fillId="0" borderId="0" xfId="895" applyFill="1" applyAlignment="1"/>
    <xf numFmtId="0" fontId="24" fillId="0" borderId="0" xfId="895" applyAlignment="1"/>
    <xf numFmtId="0" fontId="24" fillId="0" borderId="0" xfId="895" applyAlignment="1">
      <alignment horizontal="right" vertical="center"/>
    </xf>
    <xf numFmtId="0" fontId="2" fillId="0" borderId="0" xfId="895" applyNumberFormat="1" applyFont="1" applyFill="1" applyAlignment="1" applyProtection="1">
      <alignment horizontal="right" vertical="center" wrapText="1"/>
    </xf>
    <xf numFmtId="0" fontId="10" fillId="0" borderId="0" xfId="569" applyFont="1" applyAlignment="1" applyProtection="1">
      <alignment horizontal="left" vertical="center"/>
    </xf>
    <xf numFmtId="188" fontId="25" fillId="0" borderId="0" xfId="569" applyNumberFormat="1" applyFont="1" applyAlignment="1">
      <alignment horizontal="right" vertical="center"/>
    </xf>
    <xf numFmtId="0" fontId="25" fillId="0" borderId="0" xfId="569" applyFont="1" applyAlignment="1">
      <alignment horizontal="right" vertical="center"/>
    </xf>
    <xf numFmtId="200" fontId="25" fillId="0" borderId="0" xfId="569" applyNumberFormat="1" applyFont="1" applyFill="1" applyBorder="1" applyAlignment="1" applyProtection="1">
      <alignment horizontal="right" vertical="center"/>
    </xf>
    <xf numFmtId="2" fontId="12" fillId="0" borderId="1" xfId="822" applyNumberFormat="1" applyFont="1" applyFill="1" applyBorder="1" applyAlignment="1" applyProtection="1">
      <alignment horizontal="center" vertical="center" wrapText="1"/>
    </xf>
    <xf numFmtId="182" fontId="12" fillId="0" borderId="1" xfId="998" applyNumberFormat="1" applyFont="1" applyBorder="1" applyAlignment="1">
      <alignment horizontal="center" vertical="center" wrapText="1"/>
    </xf>
    <xf numFmtId="0" fontId="24" fillId="0" borderId="0" xfId="698" applyAlignment="1">
      <alignment horizontal="center" vertical="center"/>
    </xf>
    <xf numFmtId="49" fontId="12" fillId="0" borderId="1" xfId="824" applyNumberFormat="1" applyFont="1" applyFill="1" applyBorder="1" applyAlignment="1" applyProtection="1">
      <alignment horizontal="left" vertical="center"/>
    </xf>
    <xf numFmtId="201" fontId="12" fillId="0" borderId="1" xfId="1028" applyNumberFormat="1" applyFont="1" applyFill="1" applyBorder="1" applyAlignment="1">
      <alignment horizontal="right" vertical="center" wrapText="1"/>
    </xf>
    <xf numFmtId="201" fontId="12" fillId="0" borderId="1" xfId="29" applyNumberFormat="1" applyFont="1" applyFill="1" applyBorder="1" applyAlignment="1" applyProtection="1">
      <alignment horizontal="right" vertical="center" wrapText="1"/>
    </xf>
    <xf numFmtId="202" fontId="12" fillId="0" borderId="1" xfId="38" applyNumberFormat="1" applyFont="1" applyFill="1" applyBorder="1" applyAlignment="1">
      <alignment horizontal="right" vertical="center" wrapText="1"/>
    </xf>
    <xf numFmtId="49" fontId="11" fillId="0" borderId="1" xfId="824" applyNumberFormat="1" applyFont="1" applyFill="1" applyBorder="1" applyAlignment="1" applyProtection="1">
      <alignment horizontal="left" vertical="center"/>
    </xf>
    <xf numFmtId="201" fontId="11" fillId="0" borderId="1" xfId="1028" applyNumberFormat="1" applyFont="1" applyFill="1" applyBorder="1" applyAlignment="1">
      <alignment horizontal="right" vertical="center" wrapText="1"/>
    </xf>
    <xf numFmtId="201" fontId="11" fillId="0" borderId="1" xfId="29" applyNumberFormat="1" applyFont="1" applyFill="1" applyBorder="1" applyAlignment="1" applyProtection="1">
      <alignment vertical="center" wrapText="1"/>
    </xf>
    <xf numFmtId="201" fontId="11" fillId="0" borderId="1" xfId="29" applyNumberFormat="1" applyFont="1" applyFill="1" applyBorder="1" applyAlignment="1" applyProtection="1">
      <alignment horizontal="right" vertical="center" wrapText="1"/>
    </xf>
    <xf numFmtId="201" fontId="12" fillId="0" borderId="1" xfId="29" applyNumberFormat="1" applyFont="1" applyFill="1" applyBorder="1" applyAlignment="1">
      <alignment horizontal="center" vertical="center" wrapText="1"/>
    </xf>
    <xf numFmtId="201" fontId="11" fillId="0" borderId="1" xfId="29" applyNumberFormat="1" applyFont="1" applyFill="1" applyBorder="1" applyAlignment="1">
      <alignment horizontal="center" vertical="center" wrapText="1"/>
    </xf>
    <xf numFmtId="0" fontId="12" fillId="0" borderId="1" xfId="29" applyNumberFormat="1" applyFont="1" applyFill="1" applyBorder="1" applyAlignment="1">
      <alignment horizontal="right" vertical="center" wrapText="1"/>
    </xf>
    <xf numFmtId="0" fontId="11" fillId="0" borderId="1" xfId="29" applyNumberFormat="1" applyFont="1" applyFill="1" applyBorder="1" applyAlignment="1">
      <alignment horizontal="right" vertical="center" wrapText="1"/>
    </xf>
    <xf numFmtId="3" fontId="12" fillId="0" borderId="1" xfId="29" applyNumberFormat="1" applyFont="1" applyFill="1" applyBorder="1" applyAlignment="1">
      <alignment horizontal="right" vertical="center" wrapText="1"/>
    </xf>
    <xf numFmtId="3" fontId="11" fillId="0" borderId="1" xfId="29" applyNumberFormat="1" applyFont="1" applyFill="1" applyBorder="1" applyAlignment="1">
      <alignment horizontal="right" vertical="center" wrapText="1"/>
    </xf>
    <xf numFmtId="201" fontId="11" fillId="2" borderId="1" xfId="29" applyNumberFormat="1" applyFont="1" applyFill="1" applyBorder="1" applyAlignment="1" applyProtection="1">
      <alignment horizontal="right" vertical="center" wrapText="1"/>
    </xf>
    <xf numFmtId="49" fontId="12" fillId="0" borderId="1" xfId="902" applyNumberFormat="1" applyFont="1" applyFill="1" applyBorder="1" applyAlignment="1" applyProtection="1">
      <alignment horizontal="distributed" vertical="center"/>
    </xf>
    <xf numFmtId="201" fontId="12" fillId="0" borderId="1" xfId="29" applyNumberFormat="1" applyFont="1" applyFill="1" applyBorder="1" applyAlignment="1">
      <alignment horizontal="right" vertical="center" wrapText="1"/>
    </xf>
    <xf numFmtId="49" fontId="12" fillId="0" borderId="1" xfId="902" applyNumberFormat="1" applyFont="1" applyFill="1" applyBorder="1" applyAlignment="1" applyProtection="1">
      <alignment horizontal="left" vertical="center"/>
    </xf>
    <xf numFmtId="201" fontId="24" fillId="0" borderId="0" xfId="895" applyNumberFormat="1" applyAlignment="1">
      <alignment horizontal="right" vertical="center"/>
    </xf>
    <xf numFmtId="0" fontId="24" fillId="0" borderId="0" xfId="698" applyFill="1" applyAlignment="1"/>
    <xf numFmtId="0" fontId="24" fillId="0" borderId="0" xfId="698" applyAlignment="1"/>
    <xf numFmtId="0" fontId="2" fillId="0" borderId="0" xfId="698" applyNumberFormat="1" applyFont="1" applyFill="1" applyAlignment="1" applyProtection="1">
      <alignment horizontal="center" vertical="center" wrapText="1"/>
    </xf>
    <xf numFmtId="0" fontId="11" fillId="0" borderId="0" xfId="698" applyFont="1" applyFill="1" applyAlignment="1" applyProtection="1">
      <alignment horizontal="left" vertical="center"/>
    </xf>
    <xf numFmtId="188" fontId="11" fillId="0" borderId="0" xfId="698" applyNumberFormat="1" applyFont="1" applyFill="1" applyAlignment="1" applyProtection="1">
      <alignment horizontal="right"/>
    </xf>
    <xf numFmtId="0" fontId="26" fillId="0" borderId="0" xfId="698" applyFont="1" applyFill="1" applyAlignment="1">
      <alignment vertical="center"/>
    </xf>
    <xf numFmtId="0" fontId="11" fillId="0" borderId="0" xfId="698" applyFont="1" applyFill="1" applyAlignment="1">
      <alignment horizontal="right" vertical="center"/>
    </xf>
    <xf numFmtId="0" fontId="12" fillId="0" borderId="1" xfId="698" applyNumberFormat="1" applyFont="1" applyFill="1" applyBorder="1" applyAlignment="1" applyProtection="1">
      <alignment horizontal="center" vertical="center"/>
    </xf>
    <xf numFmtId="49" fontId="12" fillId="0" borderId="1" xfId="430" applyNumberFormat="1" applyFont="1" applyFill="1" applyBorder="1" applyAlignment="1" applyProtection="1">
      <alignment vertical="center"/>
    </xf>
    <xf numFmtId="201" fontId="12" fillId="0" borderId="1" xfId="868" applyNumberFormat="1" applyFont="1" applyFill="1" applyBorder="1" applyAlignment="1">
      <alignment horizontal="right" vertical="center" wrapText="1"/>
    </xf>
    <xf numFmtId="49" fontId="11" fillId="0" borderId="1" xfId="430" applyNumberFormat="1" applyFont="1" applyFill="1" applyBorder="1" applyAlignment="1" applyProtection="1">
      <alignment vertical="center"/>
    </xf>
    <xf numFmtId="201" fontId="11" fillId="0" borderId="1" xfId="868" applyNumberFormat="1" applyFont="1" applyFill="1" applyBorder="1" applyAlignment="1">
      <alignment horizontal="right" vertical="center" wrapText="1"/>
    </xf>
    <xf numFmtId="49" fontId="12" fillId="0" borderId="1" xfId="430" applyNumberFormat="1" applyFont="1" applyFill="1" applyBorder="1" applyAlignment="1" applyProtection="1">
      <alignment vertical="center" wrapText="1"/>
    </xf>
    <xf numFmtId="201" fontId="11" fillId="0" borderId="1" xfId="109" applyNumberFormat="1" applyFont="1" applyBorder="1" applyAlignment="1">
      <alignment horizontal="right" vertical="center" wrapText="1"/>
    </xf>
    <xf numFmtId="201" fontId="11" fillId="0" borderId="1" xfId="29" applyNumberFormat="1" applyFont="1" applyFill="1" applyBorder="1" applyAlignment="1">
      <alignment horizontal="right" vertical="center" wrapText="1"/>
    </xf>
    <xf numFmtId="203" fontId="24" fillId="0" borderId="1" xfId="0" applyNumberFormat="1" applyFont="1" applyFill="1" applyBorder="1" applyAlignment="1">
      <alignment horizontal="right" vertical="center"/>
    </xf>
    <xf numFmtId="201" fontId="24" fillId="0" borderId="0" xfId="698" applyNumberFormat="1" applyAlignment="1"/>
    <xf numFmtId="0" fontId="24" fillId="0" borderId="0" xfId="766" applyFill="1" applyAlignment="1"/>
    <xf numFmtId="0" fontId="24" fillId="0" borderId="0" xfId="766" applyAlignment="1"/>
    <xf numFmtId="0" fontId="27" fillId="0" borderId="0" xfId="766" applyNumberFormat="1" applyFont="1" applyFill="1" applyAlignment="1" applyProtection="1">
      <alignment horizontal="center" vertical="center" wrapText="1"/>
    </xf>
    <xf numFmtId="0" fontId="10" fillId="0" borderId="0" xfId="711" applyFont="1" applyAlignment="1" applyProtection="1">
      <alignment horizontal="left" vertical="center"/>
    </xf>
    <xf numFmtId="0" fontId="25" fillId="0" borderId="0" xfId="711" applyFont="1" applyAlignment="1"/>
    <xf numFmtId="194" fontId="25" fillId="0" borderId="0" xfId="711" applyNumberFormat="1" applyFont="1" applyAlignment="1"/>
    <xf numFmtId="200" fontId="28" fillId="0" borderId="0" xfId="711" applyNumberFormat="1" applyFont="1" applyFill="1" applyBorder="1" applyAlignment="1" applyProtection="1">
      <alignment horizontal="right" vertical="center"/>
    </xf>
    <xf numFmtId="0" fontId="24" fillId="0" borderId="0" xfId="766" applyAlignment="1">
      <alignment horizontal="center" vertical="center"/>
    </xf>
    <xf numFmtId="0" fontId="29" fillId="0" borderId="0" xfId="553" applyFont="1" applyAlignment="1">
      <alignment horizontal="center" vertical="center"/>
    </xf>
    <xf numFmtId="49" fontId="12" fillId="0" borderId="1" xfId="824" applyNumberFormat="1" applyFont="1" applyFill="1" applyBorder="1" applyAlignment="1" applyProtection="1">
      <alignment horizontal="left" vertical="center" wrapText="1"/>
    </xf>
    <xf numFmtId="201" fontId="28" fillId="0" borderId="1" xfId="29" applyNumberFormat="1" applyFont="1" applyFill="1" applyBorder="1" applyAlignment="1" applyProtection="1">
      <alignment vertical="center" wrapText="1"/>
    </xf>
    <xf numFmtId="49" fontId="12" fillId="0" borderId="1" xfId="902" applyNumberFormat="1" applyFont="1" applyFill="1" applyBorder="1" applyAlignment="1" applyProtection="1">
      <alignment horizontal="left" vertical="center" wrapText="1"/>
    </xf>
    <xf numFmtId="201" fontId="24" fillId="0" borderId="0" xfId="766" applyNumberFormat="1" applyAlignment="1"/>
    <xf numFmtId="0" fontId="24" fillId="0" borderId="0" xfId="766" applyAlignment="1">
      <alignment vertical="center"/>
    </xf>
    <xf numFmtId="0" fontId="11" fillId="0" borderId="0" xfId="766" applyFont="1" applyFill="1" applyAlignment="1" applyProtection="1">
      <alignment horizontal="left" vertical="center"/>
    </xf>
    <xf numFmtId="4" fontId="11" fillId="0" borderId="0" xfId="766" applyNumberFormat="1" applyFont="1" applyFill="1" applyAlignment="1" applyProtection="1">
      <alignment horizontal="right" vertical="center"/>
    </xf>
    <xf numFmtId="194" fontId="26" fillId="0" borderId="0" xfId="766" applyNumberFormat="1" applyFont="1" applyFill="1" applyAlignment="1">
      <alignment vertical="center"/>
    </xf>
    <xf numFmtId="0" fontId="11" fillId="0" borderId="0" xfId="766" applyFont="1" applyFill="1" applyAlignment="1">
      <alignment horizontal="right" vertical="center"/>
    </xf>
    <xf numFmtId="0" fontId="12" fillId="0" borderId="1" xfId="916" applyNumberFormat="1" applyFont="1" applyFill="1" applyBorder="1" applyAlignment="1" applyProtection="1">
      <alignment horizontal="center" vertical="center"/>
    </xf>
    <xf numFmtId="49" fontId="12" fillId="0" borderId="1" xfId="920" applyNumberFormat="1" applyFont="1" applyFill="1" applyBorder="1" applyAlignment="1" applyProtection="1">
      <alignment vertical="center"/>
    </xf>
    <xf numFmtId="201" fontId="12" fillId="0" borderId="1" xfId="109" applyNumberFormat="1" applyFont="1" applyBorder="1" applyAlignment="1">
      <alignment horizontal="right" vertical="center" wrapText="1"/>
    </xf>
    <xf numFmtId="201" fontId="12" fillId="0" borderId="1" xfId="868" applyNumberFormat="1" applyFont="1" applyBorder="1" applyAlignment="1">
      <alignment horizontal="right" vertical="center" wrapText="1"/>
    </xf>
    <xf numFmtId="0" fontId="29" fillId="0" borderId="0" xfId="553" applyFont="1">
      <alignment vertical="center"/>
    </xf>
    <xf numFmtId="49" fontId="11" fillId="0" borderId="1" xfId="920" applyNumberFormat="1" applyFont="1" applyFill="1" applyBorder="1" applyAlignment="1" applyProtection="1">
      <alignment vertical="center"/>
    </xf>
    <xf numFmtId="201" fontId="11" fillId="0" borderId="1" xfId="868" applyNumberFormat="1" applyFont="1" applyBorder="1" applyAlignment="1">
      <alignment horizontal="right" vertical="center" wrapText="1"/>
    </xf>
    <xf numFmtId="201" fontId="12" fillId="0" borderId="1" xfId="109" applyNumberFormat="1" applyFont="1" applyFill="1" applyBorder="1" applyAlignment="1">
      <alignment horizontal="right" vertical="center" wrapText="1"/>
    </xf>
    <xf numFmtId="201" fontId="11" fillId="2" borderId="1" xfId="868" applyNumberFormat="1" applyFont="1" applyFill="1" applyBorder="1" applyAlignment="1">
      <alignment horizontal="right" vertical="center" wrapText="1"/>
    </xf>
    <xf numFmtId="49" fontId="12" fillId="0" borderId="1" xfId="902" applyNumberFormat="1" applyFont="1" applyFill="1" applyBorder="1" applyAlignment="1" applyProtection="1">
      <alignment vertical="center"/>
    </xf>
    <xf numFmtId="0" fontId="24" fillId="0" borderId="0" xfId="998">
      <alignment vertical="center"/>
    </xf>
    <xf numFmtId="0" fontId="7" fillId="0" borderId="0" xfId="998" applyFont="1" applyAlignment="1">
      <alignment horizontal="center" vertical="center" wrapText="1"/>
    </xf>
    <xf numFmtId="0" fontId="24" fillId="0" borderId="0" xfId="998" applyFill="1">
      <alignment vertical="center"/>
    </xf>
    <xf numFmtId="0" fontId="1" fillId="0" borderId="0" xfId="0" applyFont="1" applyFill="1" applyAlignment="1">
      <alignment vertical="center"/>
    </xf>
    <xf numFmtId="0" fontId="30" fillId="0" borderId="0" xfId="659" applyFont="1" applyAlignment="1">
      <alignment horizontal="center" vertical="center" shrinkToFit="1"/>
    </xf>
    <xf numFmtId="0" fontId="8" fillId="0" borderId="0" xfId="659" applyFont="1" applyAlignment="1">
      <alignment horizontal="center" vertical="center" shrinkToFit="1"/>
    </xf>
    <xf numFmtId="0" fontId="10" fillId="0" borderId="0" xfId="659" applyFont="1" applyBorder="1" applyAlignment="1">
      <alignment horizontal="left" vertical="center" wrapText="1"/>
    </xf>
    <xf numFmtId="0" fontId="10" fillId="0" borderId="0" xfId="0" applyFont="1" applyFill="1" applyAlignment="1">
      <alignment horizontal="right"/>
    </xf>
    <xf numFmtId="0" fontId="12" fillId="0" borderId="1" xfId="1073" applyFont="1" applyBorder="1" applyAlignment="1">
      <alignment horizontal="center" vertical="center"/>
    </xf>
    <xf numFmtId="49" fontId="12" fillId="0" borderId="1" xfId="0" applyNumberFormat="1" applyFont="1" applyFill="1" applyBorder="1" applyAlignment="1" applyProtection="1">
      <alignment vertical="center" wrapText="1"/>
    </xf>
    <xf numFmtId="201" fontId="11" fillId="0" borderId="1" xfId="29" applyNumberFormat="1" applyFont="1" applyBorder="1" applyAlignment="1">
      <alignment horizontal="right" vertical="center" wrapText="1"/>
    </xf>
    <xf numFmtId="0" fontId="11" fillId="0" borderId="1" xfId="649" applyNumberFormat="1" applyFont="1" applyFill="1" applyBorder="1" applyAlignment="1">
      <alignment horizontal="left"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left" vertical="center"/>
    </xf>
    <xf numFmtId="0" fontId="9" fillId="0" borderId="1" xfId="0" applyFont="1" applyFill="1" applyBorder="1" applyAlignment="1">
      <alignment horizontal="center" vertical="center"/>
    </xf>
    <xf numFmtId="0" fontId="31" fillId="0" borderId="1" xfId="998" applyFont="1" applyFill="1" applyBorder="1">
      <alignment vertical="center"/>
    </xf>
    <xf numFmtId="0" fontId="8" fillId="0" borderId="0" xfId="627" applyFont="1" applyFill="1" applyAlignment="1">
      <alignment horizontal="center" vertical="center" shrinkToFit="1"/>
    </xf>
    <xf numFmtId="0" fontId="10" fillId="0" borderId="0" xfId="627" applyFont="1" applyFill="1" applyAlignment="1">
      <alignment horizontal="left" vertical="center" wrapText="1"/>
    </xf>
    <xf numFmtId="182" fontId="11" fillId="0" borderId="0" xfId="1071" applyNumberFormat="1" applyFont="1" applyFill="1" applyBorder="1" applyAlignment="1">
      <alignment horizontal="right" vertical="center"/>
    </xf>
    <xf numFmtId="0" fontId="12" fillId="0" borderId="1" xfId="1071" applyFont="1" applyFill="1" applyBorder="1" applyAlignment="1">
      <alignment horizontal="center" vertical="center"/>
    </xf>
    <xf numFmtId="182" fontId="12" fillId="0" borderId="1" xfId="998" applyNumberFormat="1" applyFont="1" applyFill="1" applyBorder="1" applyAlignment="1">
      <alignment horizontal="center" vertical="center" wrapText="1"/>
    </xf>
    <xf numFmtId="0" fontId="0" fillId="0" borderId="0" xfId="0" applyFont="1" applyAlignment="1"/>
    <xf numFmtId="201" fontId="12" fillId="0" borderId="1" xfId="998" applyNumberFormat="1" applyFont="1" applyFill="1" applyBorder="1" applyAlignment="1">
      <alignment horizontal="right" vertical="center" wrapText="1"/>
    </xf>
    <xf numFmtId="202" fontId="11" fillId="0" borderId="1" xfId="998" applyNumberFormat="1" applyFont="1" applyBorder="1" applyAlignment="1">
      <alignment horizontal="right" vertical="center" wrapText="1"/>
    </xf>
    <xf numFmtId="201" fontId="11" fillId="0" borderId="1" xfId="998" applyNumberFormat="1" applyFont="1" applyFill="1" applyBorder="1" applyAlignment="1">
      <alignment horizontal="right" vertical="center" wrapText="1"/>
    </xf>
    <xf numFmtId="49" fontId="11" fillId="0" borderId="1" xfId="0" applyNumberFormat="1" applyFont="1" applyFill="1" applyBorder="1" applyAlignment="1" applyProtection="1">
      <alignment vertical="center" wrapText="1"/>
    </xf>
    <xf numFmtId="0" fontId="12" fillId="0" borderId="1" xfId="998" applyFont="1" applyFill="1" applyBorder="1" applyAlignment="1">
      <alignment horizontal="distributed" vertical="center" wrapText="1"/>
    </xf>
    <xf numFmtId="0" fontId="12" fillId="0" borderId="1" xfId="649" applyNumberFormat="1" applyFont="1" applyFill="1" applyBorder="1" applyAlignment="1">
      <alignment horizontal="left" vertical="center" wrapText="1"/>
    </xf>
    <xf numFmtId="0" fontId="11" fillId="0" borderId="1" xfId="649" applyNumberFormat="1" applyFont="1" applyFill="1" applyBorder="1" applyAlignment="1">
      <alignment horizontal="left" vertical="center" wrapText="1" indent="1"/>
    </xf>
    <xf numFmtId="201" fontId="10" fillId="0" borderId="1" xfId="0" applyNumberFormat="1" applyFont="1" applyFill="1" applyBorder="1" applyAlignment="1">
      <alignment horizontal="right" vertical="center" wrapText="1"/>
    </xf>
    <xf numFmtId="0" fontId="12" fillId="0" borderId="1" xfId="998" applyFont="1" applyFill="1" applyBorder="1" applyAlignment="1">
      <alignment horizontal="left" vertical="center" wrapText="1"/>
    </xf>
    <xf numFmtId="201" fontId="9" fillId="0" borderId="1" xfId="0" applyNumberFormat="1" applyFont="1" applyFill="1" applyBorder="1" applyAlignment="1">
      <alignment horizontal="right" vertical="center" wrapText="1"/>
    </xf>
    <xf numFmtId="41" fontId="0" fillId="0" borderId="0" xfId="0" applyNumberFormat="1" applyAlignment="1"/>
    <xf numFmtId="201" fontId="0" fillId="0" borderId="0" xfId="0" applyNumberFormat="1" applyAlignment="1"/>
    <xf numFmtId="0" fontId="24" fillId="0" borderId="0" xfId="649" applyAlignment="1"/>
    <xf numFmtId="0" fontId="32" fillId="3" borderId="0" xfId="649" applyFont="1" applyFill="1" applyAlignment="1"/>
    <xf numFmtId="0" fontId="8" fillId="0" borderId="0" xfId="627" applyFont="1" applyAlignment="1">
      <alignment horizontal="center" vertical="center" shrinkToFit="1"/>
    </xf>
    <xf numFmtId="0" fontId="33" fillId="3" borderId="0" xfId="627" applyFont="1" applyFill="1" applyAlignment="1">
      <alignment horizontal="center" vertical="center" shrinkToFit="1"/>
    </xf>
    <xf numFmtId="0" fontId="10" fillId="0" borderId="0" xfId="627" applyFont="1" applyAlignment="1">
      <alignment horizontal="left" vertical="center" wrapText="1"/>
    </xf>
    <xf numFmtId="0" fontId="34" fillId="0" borderId="0" xfId="627" applyFont="1" applyFill="1" applyAlignment="1">
      <alignment horizontal="left" vertical="center" wrapText="1"/>
    </xf>
    <xf numFmtId="0" fontId="11" fillId="0" borderId="0" xfId="649" applyFont="1" applyAlignment="1">
      <alignment horizontal="right" vertical="center"/>
    </xf>
    <xf numFmtId="0" fontId="12" fillId="0" borderId="1" xfId="649" applyFont="1" applyFill="1" applyBorder="1" applyAlignment="1">
      <alignment horizontal="center" vertical="center" wrapText="1"/>
    </xf>
    <xf numFmtId="201" fontId="35" fillId="0" borderId="1" xfId="29" applyNumberFormat="1" applyFont="1" applyFill="1" applyBorder="1" applyAlignment="1">
      <alignment horizontal="right" vertical="center" wrapText="1"/>
    </xf>
    <xf numFmtId="0" fontId="28" fillId="0" borderId="1" xfId="0" applyFont="1" applyFill="1" applyBorder="1" applyAlignment="1" applyProtection="1">
      <alignment horizontal="right" vertical="center"/>
      <protection locked="0"/>
    </xf>
    <xf numFmtId="0" fontId="28" fillId="3" borderId="1" xfId="0" applyFont="1" applyFill="1" applyBorder="1" applyAlignment="1" applyProtection="1">
      <alignment horizontal="right" vertical="center"/>
      <protection locked="0"/>
    </xf>
    <xf numFmtId="0" fontId="28" fillId="0" borderId="1" xfId="0" applyNumberFormat="1" applyFont="1" applyFill="1" applyBorder="1" applyAlignment="1" applyProtection="1">
      <alignment horizontal="right" vertical="center"/>
    </xf>
    <xf numFmtId="3" fontId="28" fillId="3" borderId="1" xfId="0" applyNumberFormat="1" applyFont="1" applyFill="1" applyBorder="1" applyAlignment="1" applyProtection="1">
      <alignment horizontal="right" vertical="center" wrapText="1"/>
      <protection locked="0"/>
    </xf>
    <xf numFmtId="3" fontId="28" fillId="0" borderId="1" xfId="0" applyNumberFormat="1" applyFont="1" applyFill="1" applyBorder="1" applyAlignment="1" applyProtection="1">
      <alignment horizontal="right" vertical="center" wrapText="1"/>
      <protection locked="0"/>
    </xf>
    <xf numFmtId="4" fontId="36" fillId="0" borderId="1" xfId="1333" applyNumberFormat="1" applyFont="1" applyFill="1" applyBorder="1" applyAlignment="1" applyProtection="1">
      <alignment horizontal="right" vertical="center"/>
    </xf>
    <xf numFmtId="4" fontId="37" fillId="0" borderId="1" xfId="1333" applyNumberFormat="1" applyFont="1" applyFill="1" applyBorder="1" applyAlignment="1" applyProtection="1">
      <alignment horizontal="right" vertical="center"/>
    </xf>
    <xf numFmtId="201" fontId="12" fillId="0" borderId="1" xfId="627" applyNumberFormat="1" applyFont="1" applyFill="1" applyBorder="1" applyAlignment="1">
      <alignment horizontal="right" vertical="center" wrapText="1"/>
    </xf>
    <xf numFmtId="201" fontId="11" fillId="0" borderId="1" xfId="627" applyNumberFormat="1" applyFont="1" applyFill="1" applyBorder="1" applyAlignment="1">
      <alignment horizontal="right" vertical="center" wrapText="1"/>
    </xf>
    <xf numFmtId="201" fontId="11" fillId="3" borderId="1" xfId="627" applyNumberFormat="1" applyFont="1" applyFill="1" applyBorder="1" applyAlignment="1">
      <alignment horizontal="right" vertical="center" wrapText="1"/>
    </xf>
    <xf numFmtId="201" fontId="12" fillId="3" borderId="1" xfId="998" applyNumberFormat="1" applyFont="1" applyFill="1" applyBorder="1" applyAlignment="1">
      <alignment horizontal="right" vertical="center" wrapText="1"/>
    </xf>
    <xf numFmtId="201" fontId="11" fillId="3" borderId="1" xfId="998" applyNumberFormat="1" applyFont="1" applyFill="1" applyBorder="1" applyAlignment="1">
      <alignment horizontal="right" vertical="center" wrapText="1"/>
    </xf>
    <xf numFmtId="201" fontId="11" fillId="0" borderId="1" xfId="965" applyNumberFormat="1" applyFont="1" applyFill="1" applyBorder="1" applyAlignment="1">
      <alignment horizontal="right" vertical="center" wrapText="1"/>
    </xf>
    <xf numFmtId="201" fontId="12" fillId="0" borderId="1" xfId="965" applyNumberFormat="1" applyFont="1" applyFill="1" applyBorder="1" applyAlignment="1">
      <alignment horizontal="right" vertical="center" wrapText="1"/>
    </xf>
    <xf numFmtId="0" fontId="9" fillId="0" borderId="1" xfId="0" applyFont="1" applyFill="1" applyBorder="1" applyAlignment="1">
      <alignment horizontal="distributed" vertical="center" wrapText="1"/>
    </xf>
    <xf numFmtId="49" fontId="12" fillId="0" borderId="1" xfId="0" applyNumberFormat="1" applyFont="1" applyFill="1" applyBorder="1" applyAlignment="1" applyProtection="1">
      <alignment horizontal="center" vertical="center" wrapText="1"/>
    </xf>
    <xf numFmtId="49" fontId="12" fillId="0" borderId="1" xfId="0" applyNumberFormat="1" applyFont="1" applyFill="1" applyBorder="1" applyAlignment="1" applyProtection="1">
      <alignment horizontal="left" vertical="center" wrapText="1"/>
    </xf>
    <xf numFmtId="201" fontId="12" fillId="0" borderId="1" xfId="0" applyNumberFormat="1" applyFont="1" applyFill="1" applyBorder="1" applyAlignment="1">
      <alignment horizontal="right" vertical="center" wrapText="1"/>
    </xf>
    <xf numFmtId="201" fontId="12" fillId="3" borderId="1" xfId="29" applyNumberFormat="1" applyFont="1" applyFill="1" applyBorder="1" applyAlignment="1">
      <alignment horizontal="right" vertical="center" wrapText="1"/>
    </xf>
    <xf numFmtId="41" fontId="24" fillId="0" borderId="0" xfId="649" applyNumberFormat="1" applyAlignment="1"/>
    <xf numFmtId="201" fontId="24" fillId="0" borderId="0" xfId="649" applyNumberFormat="1" applyAlignment="1"/>
    <xf numFmtId="0" fontId="11" fillId="0" borderId="0" xfId="649" applyFont="1" applyAlignment="1"/>
    <xf numFmtId="0" fontId="24" fillId="0" borderId="0" xfId="649" applyFill="1" applyAlignment="1"/>
    <xf numFmtId="0" fontId="8" fillId="2" borderId="0" xfId="627" applyFont="1" applyFill="1" applyAlignment="1">
      <alignment horizontal="center" vertical="center" shrinkToFit="1"/>
    </xf>
    <xf numFmtId="0" fontId="38" fillId="2" borderId="0" xfId="627" applyFont="1" applyFill="1" applyAlignment="1">
      <alignment vertical="center" shrinkToFit="1"/>
    </xf>
    <xf numFmtId="0" fontId="10" fillId="2" borderId="0" xfId="627" applyFont="1" applyFill="1" applyAlignment="1">
      <alignment horizontal="left" vertical="center" wrapText="1"/>
    </xf>
    <xf numFmtId="0" fontId="11" fillId="2" borderId="0" xfId="649" applyFont="1" applyFill="1" applyAlignment="1">
      <alignment horizontal="right" vertical="center"/>
    </xf>
    <xf numFmtId="182" fontId="24" fillId="2" borderId="0" xfId="1071" applyNumberFormat="1" applyFont="1" applyFill="1" applyBorder="1" applyAlignment="1">
      <alignment vertical="center"/>
    </xf>
    <xf numFmtId="0" fontId="12" fillId="0" borderId="1" xfId="1071" applyFont="1" applyFill="1" applyBorder="1" applyAlignment="1">
      <alignment horizontal="distributed" vertical="center" wrapText="1" indent="3"/>
    </xf>
    <xf numFmtId="0" fontId="24" fillId="2" borderId="0" xfId="649" applyFill="1" applyAlignment="1"/>
    <xf numFmtId="41" fontId="9" fillId="0" borderId="1" xfId="0" applyNumberFormat="1" applyFont="1" applyFill="1" applyBorder="1" applyAlignment="1">
      <alignment horizontal="right" vertical="center" wrapText="1"/>
    </xf>
    <xf numFmtId="0" fontId="24" fillId="2" borderId="0" xfId="698" applyFill="1" applyAlignment="1"/>
    <xf numFmtId="41" fontId="11" fillId="0" borderId="1" xfId="998" applyNumberFormat="1" applyFont="1" applyFill="1" applyBorder="1" applyAlignment="1">
      <alignment horizontal="right" vertical="center" wrapText="1"/>
    </xf>
    <xf numFmtId="41" fontId="11" fillId="0" borderId="1" xfId="998" applyNumberFormat="1" applyFont="1" applyBorder="1" applyAlignment="1">
      <alignment horizontal="right" vertical="center" wrapText="1"/>
    </xf>
    <xf numFmtId="41" fontId="12" fillId="0" borderId="1" xfId="998" applyNumberFormat="1" applyFont="1" applyFill="1" applyBorder="1" applyAlignment="1">
      <alignment horizontal="right" vertical="center" wrapText="1"/>
    </xf>
    <xf numFmtId="0" fontId="11" fillId="0" borderId="1" xfId="892" applyNumberFormat="1" applyFont="1" applyFill="1" applyBorder="1" applyAlignment="1">
      <alignment horizontal="left" vertical="center" wrapText="1"/>
    </xf>
    <xf numFmtId="0" fontId="12" fillId="0" borderId="1" xfId="1071" applyFont="1" applyFill="1" applyBorder="1" applyAlignment="1">
      <alignment horizontal="left" vertical="center" wrapText="1"/>
    </xf>
    <xf numFmtId="0" fontId="11" fillId="0" borderId="1" xfId="892" applyNumberFormat="1" applyFont="1" applyFill="1" applyBorder="1" applyAlignment="1">
      <alignment horizontal="left" vertical="center" wrapText="1" indent="2"/>
    </xf>
    <xf numFmtId="0" fontId="11" fillId="0" borderId="1" xfId="892" applyNumberFormat="1" applyFont="1" applyFill="1" applyBorder="1" applyAlignment="1">
      <alignment horizontal="left" vertical="center" wrapText="1" indent="1"/>
    </xf>
    <xf numFmtId="0" fontId="12" fillId="0" borderId="1" xfId="892" applyNumberFormat="1" applyFont="1" applyFill="1" applyBorder="1" applyAlignment="1">
      <alignment horizontal="left" vertical="center" wrapText="1"/>
    </xf>
    <xf numFmtId="41" fontId="24" fillId="0" borderId="0" xfId="649" applyNumberFormat="1" applyFill="1" applyAlignment="1"/>
    <xf numFmtId="200" fontId="11" fillId="0" borderId="0" xfId="895" applyNumberFormat="1" applyFont="1" applyFill="1" applyBorder="1" applyAlignment="1" applyProtection="1">
      <alignment horizontal="left" vertical="center"/>
    </xf>
    <xf numFmtId="0" fontId="11" fillId="0" borderId="0" xfId="649" applyFont="1" applyFill="1" applyBorder="1" applyAlignment="1">
      <alignment vertical="center"/>
    </xf>
    <xf numFmtId="0" fontId="11" fillId="0" borderId="0" xfId="649" applyFont="1" applyFill="1" applyAlignment="1">
      <alignment vertical="center"/>
    </xf>
    <xf numFmtId="200" fontId="25" fillId="0" borderId="0" xfId="895" applyNumberFormat="1" applyFont="1" applyFill="1" applyBorder="1" applyAlignment="1" applyProtection="1">
      <alignment horizontal="right" vertical="center"/>
    </xf>
    <xf numFmtId="41" fontId="12" fillId="0" borderId="1" xfId="965" applyNumberFormat="1" applyFont="1" applyFill="1" applyBorder="1" applyAlignment="1">
      <alignment horizontal="right" vertical="center" wrapText="1"/>
    </xf>
    <xf numFmtId="0" fontId="39" fillId="2" borderId="0" xfId="553" applyFont="1" applyFill="1">
      <alignment vertical="center"/>
    </xf>
    <xf numFmtId="41" fontId="11" fillId="0" borderId="1" xfId="965" applyNumberFormat="1" applyFont="1" applyFill="1" applyBorder="1" applyAlignment="1">
      <alignment horizontal="right" vertical="center" wrapText="1"/>
    </xf>
    <xf numFmtId="41" fontId="40" fillId="0" borderId="1" xfId="0" applyNumberFormat="1" applyFont="1" applyFill="1" applyBorder="1" applyAlignment="1">
      <alignment horizontal="right" vertical="center" wrapText="1"/>
    </xf>
    <xf numFmtId="41" fontId="28" fillId="0" borderId="1" xfId="0" applyNumberFormat="1" applyFont="1" applyFill="1" applyBorder="1" applyAlignment="1">
      <alignment horizontal="right" vertical="center" wrapText="1"/>
    </xf>
    <xf numFmtId="41" fontId="11" fillId="0" borderId="1" xfId="0" applyNumberFormat="1" applyFont="1" applyFill="1" applyBorder="1" applyAlignment="1" applyProtection="1">
      <alignment horizontal="right" vertical="center" wrapText="1"/>
    </xf>
    <xf numFmtId="41" fontId="10" fillId="0" borderId="1" xfId="0" applyNumberFormat="1" applyFont="1" applyFill="1" applyBorder="1" applyAlignment="1">
      <alignment horizontal="right" vertical="center" wrapText="1"/>
    </xf>
    <xf numFmtId="41" fontId="11" fillId="0" borderId="1" xfId="627" applyNumberFormat="1" applyFont="1" applyFill="1" applyBorder="1" applyAlignment="1">
      <alignment horizontal="right" vertical="center" wrapText="1"/>
    </xf>
    <xf numFmtId="41" fontId="12" fillId="0" borderId="1" xfId="0" applyNumberFormat="1" applyFont="1" applyFill="1" applyBorder="1" applyAlignment="1" applyProtection="1">
      <alignment horizontal="right" vertical="center" wrapText="1"/>
    </xf>
    <xf numFmtId="41" fontId="12" fillId="0" borderId="1" xfId="627" applyNumberFormat="1" applyFont="1" applyFill="1" applyBorder="1" applyAlignment="1">
      <alignment horizontal="right" vertical="center" wrapText="1"/>
    </xf>
    <xf numFmtId="0" fontId="9" fillId="0" borderId="1" xfId="0" applyFont="1" applyBorder="1" applyAlignment="1">
      <alignment horizontal="distributed" vertical="center" wrapText="1"/>
    </xf>
    <xf numFmtId="49" fontId="11" fillId="0" borderId="1" xfId="0" applyNumberFormat="1" applyFont="1" applyFill="1" applyBorder="1" applyAlignment="1" applyProtection="1">
      <alignment horizontal="center" vertical="center" wrapText="1"/>
    </xf>
    <xf numFmtId="0" fontId="41" fillId="0" borderId="0" xfId="0" applyFont="1" applyAlignment="1"/>
    <xf numFmtId="0" fontId="0" fillId="0" borderId="0" xfId="0" applyFill="1" applyAlignment="1"/>
    <xf numFmtId="0" fontId="42" fillId="0" borderId="0" xfId="902" applyFont="1" applyFill="1" applyAlignment="1">
      <alignment horizontal="center" vertical="center"/>
    </xf>
    <xf numFmtId="0" fontId="41" fillId="0" borderId="0" xfId="0" applyFont="1" applyFill="1" applyAlignment="1"/>
    <xf numFmtId="0" fontId="10" fillId="0" borderId="0" xfId="902" applyFont="1" applyFill="1" applyAlignment="1">
      <alignment horizontal="left" vertical="center"/>
    </xf>
    <xf numFmtId="0" fontId="10" fillId="0" borderId="0" xfId="0" applyFont="1" applyFill="1" applyAlignment="1">
      <alignment vertical="center"/>
    </xf>
    <xf numFmtId="0" fontId="10" fillId="0" borderId="0" xfId="902" applyFont="1" applyFill="1" applyAlignment="1">
      <alignment horizontal="right" vertical="center"/>
    </xf>
    <xf numFmtId="201" fontId="24" fillId="0" borderId="0" xfId="649" applyNumberFormat="1" applyFont="1" applyFill="1" applyAlignment="1">
      <alignment horizontal="center" vertical="center" wrapText="1"/>
    </xf>
    <xf numFmtId="0" fontId="10" fillId="0" borderId="1" xfId="0" applyFont="1" applyFill="1" applyBorder="1" applyAlignment="1">
      <alignment horizontal="left" vertical="center" wrapText="1"/>
    </xf>
    <xf numFmtId="201" fontId="11" fillId="0" borderId="1" xfId="0" applyNumberFormat="1" applyFont="1" applyFill="1" applyBorder="1" applyAlignment="1">
      <alignment vertical="center" wrapText="1"/>
    </xf>
    <xf numFmtId="202" fontId="11" fillId="0" borderId="1" xfId="38" applyNumberFormat="1" applyFont="1" applyFill="1" applyBorder="1" applyAlignment="1">
      <alignment vertical="center" wrapText="1"/>
    </xf>
    <xf numFmtId="0" fontId="29" fillId="0" borderId="0" xfId="553" applyFont="1" applyFill="1" applyAlignment="1">
      <alignment horizontal="center" vertical="center"/>
    </xf>
    <xf numFmtId="0" fontId="10" fillId="0" borderId="1" xfId="0" applyFont="1" applyBorder="1" applyAlignment="1">
      <alignment horizontal="left" vertical="center" wrapText="1"/>
    </xf>
    <xf numFmtId="0" fontId="29" fillId="2" borderId="0" xfId="553" applyFont="1" applyFill="1" applyAlignment="1">
      <alignment horizontal="center" vertical="center"/>
    </xf>
    <xf numFmtId="0" fontId="9" fillId="0" borderId="1" xfId="0" applyFont="1" applyFill="1" applyBorder="1" applyAlignment="1">
      <alignment horizontal="center" vertical="center" wrapText="1"/>
    </xf>
    <xf numFmtId="201" fontId="12" fillId="0" borderId="1" xfId="0" applyNumberFormat="1" applyFont="1" applyFill="1" applyBorder="1" applyAlignment="1">
      <alignment vertical="center" wrapText="1"/>
    </xf>
    <xf numFmtId="202" fontId="12" fillId="0" borderId="1" xfId="38" applyNumberFormat="1" applyFont="1" applyFill="1" applyBorder="1" applyAlignment="1">
      <alignment vertical="center" wrapText="1"/>
    </xf>
    <xf numFmtId="0" fontId="0" fillId="0" borderId="0" xfId="0" applyFill="1" applyBorder="1" applyAlignment="1"/>
    <xf numFmtId="0" fontId="24" fillId="0" borderId="0" xfId="998" applyProtection="1">
      <alignment vertical="center"/>
    </xf>
    <xf numFmtId="0" fontId="29" fillId="0" borderId="0" xfId="998" applyFont="1" applyProtection="1">
      <alignment vertical="center"/>
    </xf>
    <xf numFmtId="0" fontId="31" fillId="0" borderId="0" xfId="998" applyFont="1" applyAlignment="1" applyProtection="1">
      <alignment horizontal="center" vertical="center"/>
    </xf>
    <xf numFmtId="0" fontId="31" fillId="0" borderId="0" xfId="998" applyFont="1" applyProtection="1">
      <alignment vertical="center"/>
    </xf>
    <xf numFmtId="0" fontId="24" fillId="0" borderId="0" xfId="998" applyFill="1" applyProtection="1">
      <alignment vertical="center"/>
    </xf>
    <xf numFmtId="0" fontId="24" fillId="2" borderId="0" xfId="998" applyFill="1" applyProtection="1">
      <alignment vertical="center"/>
    </xf>
    <xf numFmtId="182" fontId="24" fillId="0" borderId="0" xfId="998" applyNumberFormat="1" applyProtection="1">
      <alignment vertical="center"/>
    </xf>
    <xf numFmtId="201" fontId="24" fillId="0" borderId="0" xfId="649" applyNumberFormat="1" applyAlignment="1" applyProtection="1"/>
    <xf numFmtId="0" fontId="43" fillId="0" borderId="0" xfId="0" applyFont="1" applyFill="1" applyAlignment="1">
      <alignment horizontal="center" vertical="center"/>
    </xf>
    <xf numFmtId="201" fontId="24" fillId="0" borderId="0" xfId="649" applyNumberFormat="1" applyFill="1" applyAlignment="1" applyProtection="1"/>
    <xf numFmtId="0" fontId="29" fillId="0" borderId="0" xfId="998" applyFont="1" applyFill="1" applyProtection="1">
      <alignment vertical="center"/>
    </xf>
    <xf numFmtId="0" fontId="11" fillId="0" borderId="0" xfId="998" applyFont="1" applyFill="1" applyProtection="1">
      <alignment vertical="center"/>
    </xf>
    <xf numFmtId="182" fontId="11" fillId="0" borderId="0" xfId="998" applyNumberFormat="1" applyFont="1" applyFill="1" applyBorder="1" applyAlignment="1" applyProtection="1">
      <alignment horizontal="right" vertical="center"/>
    </xf>
    <xf numFmtId="201" fontId="29" fillId="0" borderId="0" xfId="649" applyNumberFormat="1" applyFont="1" applyFill="1" applyAlignment="1" applyProtection="1"/>
    <xf numFmtId="182" fontId="12" fillId="0" borderId="5" xfId="998" applyNumberFormat="1" applyFont="1" applyFill="1" applyBorder="1" applyAlignment="1" applyProtection="1">
      <alignment horizontal="center" vertical="center" wrapText="1"/>
    </xf>
    <xf numFmtId="0" fontId="12" fillId="0" borderId="1" xfId="998" applyFont="1" applyFill="1" applyBorder="1" applyAlignment="1" applyProtection="1">
      <alignment horizontal="distributed" vertical="center" wrapText="1" indent="3"/>
    </xf>
    <xf numFmtId="182" fontId="12" fillId="0" borderId="1" xfId="998" applyNumberFormat="1" applyFont="1" applyFill="1" applyBorder="1" applyAlignment="1" applyProtection="1">
      <alignment horizontal="center" vertical="center" wrapText="1"/>
    </xf>
    <xf numFmtId="0" fontId="31" fillId="0" borderId="0" xfId="998" applyFont="1" applyFill="1" applyAlignment="1" applyProtection="1">
      <alignment horizontal="center" vertical="center" wrapText="1"/>
    </xf>
    <xf numFmtId="0" fontId="31" fillId="0" borderId="0" xfId="998" applyFont="1" applyFill="1" applyAlignment="1" applyProtection="1">
      <alignment horizontal="center" vertical="center"/>
    </xf>
    <xf numFmtId="0" fontId="9" fillId="3" borderId="6" xfId="0" applyFont="1" applyFill="1" applyBorder="1" applyAlignment="1" applyProtection="1">
      <alignment horizontal="left" vertical="center"/>
    </xf>
    <xf numFmtId="49" fontId="9" fillId="0" borderId="1" xfId="0" applyNumberFormat="1" applyFont="1" applyFill="1" applyBorder="1" applyAlignment="1" applyProtection="1">
      <alignment horizontal="left" vertical="center" wrapText="1"/>
    </xf>
    <xf numFmtId="3" fontId="9" fillId="0" borderId="1" xfId="0" applyNumberFormat="1" applyFont="1" applyFill="1" applyBorder="1" applyAlignment="1" applyProtection="1">
      <alignment horizontal="right" vertical="center"/>
    </xf>
    <xf numFmtId="202" fontId="11" fillId="0" borderId="1" xfId="38" applyNumberFormat="1" applyFont="1" applyFill="1" applyBorder="1" applyAlignment="1" applyProtection="1">
      <alignment horizontal="right" vertical="center" wrapText="1" shrinkToFit="1"/>
      <protection locked="0"/>
    </xf>
    <xf numFmtId="0" fontId="29" fillId="0" borderId="0" xfId="553" applyFont="1" applyFill="1" applyProtection="1">
      <alignment vertical="center"/>
    </xf>
    <xf numFmtId="0" fontId="10" fillId="3" borderId="6" xfId="0" applyFont="1" applyFill="1" applyBorder="1" applyAlignment="1" applyProtection="1">
      <alignment horizontal="left" vertical="center"/>
    </xf>
    <xf numFmtId="49" fontId="10" fillId="3" borderId="1" xfId="0" applyNumberFormat="1" applyFont="1" applyFill="1" applyBorder="1" applyAlignment="1" applyProtection="1">
      <alignment horizontal="left" vertical="center" wrapText="1"/>
    </xf>
    <xf numFmtId="3" fontId="10" fillId="3" borderId="1" xfId="0" applyNumberFormat="1" applyFont="1" applyFill="1" applyBorder="1" applyAlignment="1" applyProtection="1">
      <alignment horizontal="right" vertical="center"/>
      <protection locked="0"/>
    </xf>
    <xf numFmtId="49" fontId="10"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xf>
    <xf numFmtId="49" fontId="9" fillId="3" borderId="1" xfId="0" applyNumberFormat="1" applyFont="1" applyFill="1" applyBorder="1" applyAlignment="1" applyProtection="1">
      <alignment horizontal="left" vertical="center" wrapText="1"/>
    </xf>
    <xf numFmtId="3" fontId="9" fillId="3" borderId="1" xfId="0" applyNumberFormat="1" applyFont="1" applyFill="1" applyBorder="1" applyAlignment="1" applyProtection="1">
      <alignment horizontal="right" vertical="center"/>
      <protection locked="0"/>
    </xf>
    <xf numFmtId="49" fontId="9" fillId="3" borderId="6" xfId="0" applyNumberFormat="1" applyFont="1" applyFill="1" applyBorder="1" applyAlignment="1" applyProtection="1">
      <alignment horizontal="left" vertical="center" wrapText="1"/>
    </xf>
    <xf numFmtId="49" fontId="10" fillId="3" borderId="6"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protection locked="0"/>
    </xf>
    <xf numFmtId="49" fontId="44" fillId="3" borderId="6" xfId="0" applyNumberFormat="1" applyFont="1" applyFill="1" applyBorder="1" applyAlignment="1" applyProtection="1">
      <alignment horizontal="distributed" vertical="center"/>
    </xf>
    <xf numFmtId="49" fontId="44" fillId="0" borderId="1" xfId="0" applyNumberFormat="1" applyFont="1" applyFill="1" applyBorder="1" applyAlignment="1" applyProtection="1">
      <alignment horizontal="distributed" vertical="center" wrapText="1"/>
    </xf>
    <xf numFmtId="49" fontId="12" fillId="0" borderId="5" xfId="998" applyNumberFormat="1" applyFont="1" applyFill="1" applyBorder="1" applyAlignment="1" applyProtection="1">
      <alignment horizontal="left" vertical="center"/>
    </xf>
    <xf numFmtId="0" fontId="12" fillId="0" borderId="1" xfId="998" applyFont="1" applyFill="1" applyBorder="1" applyAlignment="1" applyProtection="1">
      <alignment horizontal="left" vertical="center" wrapText="1"/>
    </xf>
    <xf numFmtId="49" fontId="11" fillId="0" borderId="5" xfId="998" applyNumberFormat="1" applyFont="1" applyFill="1" applyBorder="1" applyAlignment="1" applyProtection="1">
      <alignment horizontal="left" vertical="center"/>
    </xf>
    <xf numFmtId="0" fontId="11" fillId="0" borderId="1" xfId="998" applyFont="1" applyFill="1" applyBorder="1" applyAlignment="1" applyProtection="1">
      <alignment horizontal="left" vertical="center" wrapText="1"/>
    </xf>
    <xf numFmtId="49" fontId="11" fillId="0" borderId="5" xfId="998" applyNumberFormat="1" applyFont="1" applyBorder="1" applyAlignment="1" applyProtection="1">
      <alignment horizontal="left" vertical="center"/>
    </xf>
    <xf numFmtId="0" fontId="11" fillId="2" borderId="1" xfId="998" applyFont="1" applyFill="1" applyBorder="1" applyAlignment="1" applyProtection="1">
      <alignment horizontal="left" vertical="center" wrapText="1"/>
    </xf>
    <xf numFmtId="0" fontId="12" fillId="0" borderId="1" xfId="553" applyFont="1" applyFill="1" applyBorder="1" applyAlignment="1" applyProtection="1">
      <alignment horizontal="left" vertical="center" wrapText="1"/>
    </xf>
    <xf numFmtId="49" fontId="12" fillId="0" borderId="5" xfId="998" applyNumberFormat="1" applyFont="1" applyFill="1" applyBorder="1" applyAlignment="1" applyProtection="1">
      <alignment horizontal="distributed" vertical="center" indent="1"/>
    </xf>
    <xf numFmtId="0" fontId="12" fillId="0" borderId="1" xfId="998" applyFont="1" applyFill="1" applyBorder="1" applyAlignment="1" applyProtection="1">
      <alignment horizontal="distributed" vertical="center" wrapText="1" indent="1"/>
    </xf>
    <xf numFmtId="201" fontId="24" fillId="2" borderId="0" xfId="998" applyNumberFormat="1" applyFill="1" applyProtection="1">
      <alignment vertical="center"/>
    </xf>
    <xf numFmtId="0" fontId="29" fillId="0" borderId="0" xfId="998" applyFont="1">
      <alignment vertical="center"/>
    </xf>
    <xf numFmtId="0" fontId="31" fillId="0" borderId="0" xfId="998" applyFont="1" applyAlignment="1">
      <alignment horizontal="center" vertical="center"/>
    </xf>
    <xf numFmtId="182" fontId="24" fillId="0" borderId="0" xfId="998" applyNumberFormat="1">
      <alignment vertical="center"/>
    </xf>
    <xf numFmtId="0" fontId="29" fillId="0" borderId="0" xfId="998" applyFont="1" applyFill="1">
      <alignment vertical="center"/>
    </xf>
    <xf numFmtId="0" fontId="11" fillId="0" borderId="0" xfId="998" applyFont="1" applyFill="1">
      <alignment vertical="center"/>
    </xf>
    <xf numFmtId="0" fontId="45" fillId="0" borderId="0" xfId="998" applyFont="1" applyFill="1">
      <alignment vertical="center"/>
    </xf>
    <xf numFmtId="182" fontId="11" fillId="0" borderId="0" xfId="998" applyNumberFormat="1" applyFont="1" applyFill="1" applyAlignment="1">
      <alignment horizontal="right" vertical="center"/>
    </xf>
    <xf numFmtId="182" fontId="12" fillId="0" borderId="5" xfId="998" applyNumberFormat="1" applyFont="1" applyFill="1" applyBorder="1" applyAlignment="1">
      <alignment horizontal="center" vertical="center" wrapText="1"/>
    </xf>
    <xf numFmtId="0" fontId="12" fillId="0" borderId="1" xfId="998" applyFont="1" applyFill="1" applyBorder="1" applyAlignment="1">
      <alignment horizontal="distributed" vertical="center" wrapText="1" indent="3"/>
    </xf>
    <xf numFmtId="0" fontId="46" fillId="0" borderId="0" xfId="1070" applyFont="1" applyFill="1" applyAlignment="1">
      <alignment vertical="center" wrapText="1"/>
    </xf>
    <xf numFmtId="3" fontId="9" fillId="0" borderId="1" xfId="0" applyNumberFormat="1" applyFont="1" applyFill="1" applyBorder="1" applyAlignment="1" applyProtection="1">
      <alignment horizontal="right" vertical="center"/>
      <protection locked="0"/>
    </xf>
    <xf numFmtId="202" fontId="11" fillId="0" borderId="1" xfId="38" applyNumberFormat="1" applyFont="1" applyFill="1" applyBorder="1" applyAlignment="1" applyProtection="1">
      <alignment horizontal="right" vertical="center" wrapText="1"/>
      <protection locked="0"/>
    </xf>
    <xf numFmtId="0" fontId="29" fillId="0" borderId="0" xfId="553" applyFont="1" applyFill="1">
      <alignment vertical="center"/>
    </xf>
    <xf numFmtId="0" fontId="11" fillId="3" borderId="6" xfId="0" applyFont="1" applyFill="1" applyBorder="1" applyAlignment="1" applyProtection="1">
      <alignment vertical="center"/>
    </xf>
    <xf numFmtId="0" fontId="12" fillId="0" borderId="5" xfId="998" applyFont="1" applyFill="1" applyBorder="1" applyAlignment="1">
      <alignment horizontal="left" vertical="center"/>
    </xf>
    <xf numFmtId="0" fontId="12" fillId="0" borderId="1" xfId="553" applyFont="1" applyFill="1" applyBorder="1" applyAlignment="1">
      <alignment horizontal="left" vertical="center"/>
    </xf>
    <xf numFmtId="181" fontId="12" fillId="0" borderId="1" xfId="29" applyNumberFormat="1" applyFont="1" applyFill="1" applyBorder="1" applyAlignment="1">
      <alignment horizontal="right" vertical="center" wrapText="1"/>
    </xf>
    <xf numFmtId="0" fontId="11" fillId="0" borderId="5" xfId="998" applyFont="1" applyFill="1" applyBorder="1" applyAlignment="1">
      <alignment horizontal="left" vertical="center"/>
    </xf>
    <xf numFmtId="0" fontId="11" fillId="0" borderId="1" xfId="998" applyFont="1" applyFill="1" applyBorder="1" applyAlignment="1">
      <alignment horizontal="left" vertical="center"/>
    </xf>
    <xf numFmtId="181" fontId="11" fillId="0" borderId="1" xfId="29" applyNumberFormat="1" applyFont="1" applyFill="1" applyBorder="1" applyAlignment="1">
      <alignment horizontal="right" vertical="center" wrapText="1"/>
    </xf>
    <xf numFmtId="201" fontId="11" fillId="0" borderId="1" xfId="29" applyNumberFormat="1" applyFont="1" applyFill="1" applyBorder="1" applyAlignment="1" applyProtection="1">
      <alignment horizontal="right" vertical="center" wrapText="1"/>
      <protection locked="0"/>
    </xf>
    <xf numFmtId="0" fontId="11" fillId="0" borderId="5" xfId="998" applyFont="1" applyBorder="1" applyAlignment="1">
      <alignment horizontal="left" vertical="center"/>
    </xf>
    <xf numFmtId="0" fontId="11" fillId="2" borderId="1" xfId="998" applyFont="1" applyFill="1" applyBorder="1" applyAlignment="1">
      <alignment horizontal="left" vertical="center"/>
    </xf>
    <xf numFmtId="181" fontId="11" fillId="2" borderId="1" xfId="29" applyNumberFormat="1" applyFont="1" applyFill="1" applyBorder="1" applyAlignment="1">
      <alignment horizontal="right" vertical="center" wrapText="1"/>
    </xf>
    <xf numFmtId="0" fontId="11" fillId="0" borderId="5" xfId="998" applyFont="1" applyFill="1" applyBorder="1">
      <alignment vertical="center"/>
    </xf>
    <xf numFmtId="0" fontId="12" fillId="0" borderId="1" xfId="998" applyFont="1" applyFill="1" applyBorder="1" applyAlignment="1">
      <alignment horizontal="distributed" vertical="center" indent="1"/>
    </xf>
    <xf numFmtId="0" fontId="1" fillId="0" borderId="0" xfId="0" applyFont="1" applyFill="1" applyBorder="1" applyAlignment="1"/>
    <xf numFmtId="182" fontId="24" fillId="0" borderId="0" xfId="998" applyNumberFormat="1" applyFill="1" applyProtection="1">
      <alignment vertical="center"/>
    </xf>
    <xf numFmtId="0" fontId="43" fillId="0" borderId="0" xfId="0" applyFont="1" applyFill="1" applyBorder="1" applyAlignment="1">
      <alignment horizontal="center" vertical="center"/>
    </xf>
    <xf numFmtId="202" fontId="12" fillId="0" borderId="1" xfId="38" applyNumberFormat="1" applyFont="1" applyFill="1" applyBorder="1" applyAlignment="1" applyProtection="1">
      <alignment horizontal="right" vertical="center" wrapText="1" shrinkToFit="1"/>
      <protection locked="0"/>
    </xf>
    <xf numFmtId="49" fontId="9" fillId="0" borderId="5" xfId="1060" applyNumberFormat="1" applyFont="1" applyFill="1" applyBorder="1" applyAlignment="1" applyProtection="1">
      <alignment horizontal="left" vertical="center"/>
    </xf>
    <xf numFmtId="3" fontId="12" fillId="0" borderId="1" xfId="0" applyNumberFormat="1" applyFont="1" applyFill="1" applyBorder="1" applyAlignment="1" applyProtection="1">
      <alignment horizontal="right" vertical="center"/>
    </xf>
    <xf numFmtId="0" fontId="12" fillId="2" borderId="1" xfId="998" applyFont="1" applyFill="1" applyBorder="1" applyAlignment="1" applyProtection="1">
      <alignment horizontal="left" vertical="center" wrapText="1"/>
    </xf>
    <xf numFmtId="49" fontId="10" fillId="0" borderId="5" xfId="1060" applyNumberFormat="1" applyFont="1" applyBorder="1" applyAlignment="1" applyProtection="1">
      <alignment horizontal="left" vertical="center"/>
    </xf>
    <xf numFmtId="3" fontId="11" fillId="2" borderId="1" xfId="0" applyNumberFormat="1" applyFont="1" applyFill="1" applyBorder="1" applyAlignment="1" applyProtection="1">
      <alignment horizontal="right" vertical="center"/>
    </xf>
    <xf numFmtId="3" fontId="11" fillId="2" borderId="1" xfId="0" applyNumberFormat="1" applyFont="1" applyFill="1" applyBorder="1" applyAlignment="1" applyProtection="1">
      <alignment horizontal="right" vertical="center"/>
      <protection locked="0"/>
    </xf>
    <xf numFmtId="49" fontId="10" fillId="0" borderId="5" xfId="1060" applyNumberFormat="1" applyFont="1" applyFill="1" applyBorder="1" applyAlignment="1" applyProtection="1">
      <alignment horizontal="left" vertical="center"/>
    </xf>
    <xf numFmtId="3" fontId="11" fillId="0" borderId="1" xfId="0" applyNumberFormat="1" applyFont="1" applyFill="1" applyBorder="1" applyAlignment="1" applyProtection="1">
      <alignment horizontal="right" vertical="center"/>
    </xf>
    <xf numFmtId="3" fontId="11" fillId="0" borderId="1" xfId="0" applyNumberFormat="1" applyFont="1" applyFill="1" applyBorder="1" applyAlignment="1" applyProtection="1">
      <alignment horizontal="right" vertical="center"/>
      <protection locked="0"/>
    </xf>
    <xf numFmtId="3" fontId="12" fillId="0" borderId="1" xfId="0" applyNumberFormat="1" applyFont="1" applyFill="1" applyBorder="1" applyAlignment="1" applyProtection="1">
      <alignment horizontal="right" vertical="center"/>
      <protection locked="0"/>
    </xf>
    <xf numFmtId="0" fontId="24" fillId="0" borderId="5" xfId="998" applyFill="1" applyBorder="1" applyAlignment="1" applyProtection="1">
      <alignment horizontal="left" vertical="center"/>
    </xf>
    <xf numFmtId="3" fontId="24" fillId="0" borderId="0" xfId="998" applyNumberFormat="1" applyFill="1" applyProtection="1">
      <alignment vertical="center"/>
    </xf>
    <xf numFmtId="0" fontId="12" fillId="0" borderId="5" xfId="998" applyFont="1" applyFill="1" applyBorder="1" applyAlignment="1" applyProtection="1">
      <alignment horizontal="left" vertical="center"/>
    </xf>
    <xf numFmtId="0" fontId="12" fillId="0" borderId="1" xfId="553" applyFont="1" applyFill="1" applyBorder="1" applyAlignment="1" applyProtection="1">
      <alignment horizontal="left" vertical="center"/>
    </xf>
    <xf numFmtId="0" fontId="11" fillId="0" borderId="5" xfId="998" applyFont="1" applyFill="1" applyBorder="1" applyAlignment="1" applyProtection="1">
      <alignment horizontal="left" vertical="center"/>
    </xf>
    <xf numFmtId="0" fontId="11" fillId="0" borderId="1" xfId="998" applyFont="1" applyFill="1" applyBorder="1" applyAlignment="1" applyProtection="1">
      <alignment horizontal="left" vertical="center"/>
    </xf>
    <xf numFmtId="3" fontId="24" fillId="0" borderId="0" xfId="998" applyNumberFormat="1">
      <alignment vertical="center"/>
    </xf>
    <xf numFmtId="0" fontId="47" fillId="0" borderId="0" xfId="0" applyFont="1" applyFill="1" applyBorder="1" applyAlignment="1">
      <alignment horizontal="center" vertical="center"/>
    </xf>
    <xf numFmtId="0" fontId="47" fillId="0" borderId="7" xfId="0" applyFont="1" applyFill="1" applyBorder="1" applyAlignment="1">
      <alignment horizontal="center" vertical="center"/>
    </xf>
    <xf numFmtId="0" fontId="10" fillId="0" borderId="0" xfId="0" applyFont="1" applyAlignment="1">
      <alignment horizontal="right"/>
    </xf>
    <xf numFmtId="0" fontId="12" fillId="0" borderId="2" xfId="1073" applyFont="1" applyBorder="1" applyAlignment="1">
      <alignment horizontal="center" vertical="center"/>
    </xf>
    <xf numFmtId="0" fontId="12" fillId="0" borderId="5" xfId="1073" applyFont="1" applyBorder="1" applyAlignment="1">
      <alignment horizontal="center" vertical="center"/>
    </xf>
    <xf numFmtId="0" fontId="12" fillId="0" borderId="8" xfId="1073" applyFont="1" applyBorder="1" applyAlignment="1">
      <alignment horizontal="center" vertical="center"/>
    </xf>
    <xf numFmtId="0" fontId="12" fillId="0" borderId="4" xfId="1073" applyFont="1" applyBorder="1" applyAlignment="1">
      <alignment horizontal="center" vertical="center"/>
    </xf>
    <xf numFmtId="49" fontId="12" fillId="0" borderId="1" xfId="920" applyNumberFormat="1" applyFont="1" applyFill="1" applyBorder="1" applyAlignment="1" applyProtection="1">
      <alignment horizontal="center" vertical="center"/>
    </xf>
    <xf numFmtId="0" fontId="48" fillId="0" borderId="1" xfId="0" applyFont="1" applyFill="1" applyBorder="1" applyAlignment="1">
      <alignment horizontal="right"/>
    </xf>
    <xf numFmtId="0" fontId="48" fillId="0" borderId="1" xfId="0" applyFont="1" applyFill="1" applyBorder="1" applyAlignment="1"/>
    <xf numFmtId="202" fontId="48" fillId="0" borderId="1" xfId="0" applyNumberFormat="1" applyFont="1" applyFill="1" applyBorder="1" applyAlignment="1"/>
    <xf numFmtId="0" fontId="5" fillId="0" borderId="0" xfId="0" applyFont="1" applyFill="1" applyBorder="1" applyAlignment="1">
      <alignment horizontal="left" vertical="top" wrapText="1"/>
    </xf>
    <xf numFmtId="0" fontId="49" fillId="0" borderId="0" xfId="1009" applyFont="1" applyAlignment="1"/>
    <xf numFmtId="0" fontId="10" fillId="0" borderId="0" xfId="0" applyFont="1" applyAlignment="1">
      <alignment horizontal="right" vertical="center"/>
    </xf>
    <xf numFmtId="0" fontId="12" fillId="0" borderId="1" xfId="1073" applyFont="1" applyBorder="1" applyAlignment="1">
      <alignment horizontal="center" vertical="center" wrapText="1"/>
    </xf>
    <xf numFmtId="0" fontId="12" fillId="0" borderId="1" xfId="0" applyFont="1" applyBorder="1" applyAlignment="1">
      <alignment horizontal="left" vertical="center"/>
    </xf>
    <xf numFmtId="201" fontId="12" fillId="0" borderId="1" xfId="29" applyNumberFormat="1" applyFont="1" applyBorder="1" applyAlignment="1">
      <alignment horizontal="right" vertical="center" wrapText="1"/>
    </xf>
    <xf numFmtId="0" fontId="10" fillId="0" borderId="1" xfId="0" applyFont="1" applyBorder="1" applyAlignment="1">
      <alignment horizontal="left" vertical="center"/>
    </xf>
    <xf numFmtId="201" fontId="10" fillId="0" borderId="1" xfId="0" applyNumberFormat="1" applyFont="1" applyBorder="1" applyAlignment="1">
      <alignment horizontal="right" vertical="center" wrapText="1"/>
    </xf>
    <xf numFmtId="0" fontId="24" fillId="0" borderId="0" xfId="998" applyFill="1" applyBorder="1" applyAlignment="1">
      <alignment vertical="center"/>
    </xf>
    <xf numFmtId="0" fontId="24" fillId="0" borderId="0" xfId="998" applyFont="1" applyFill="1">
      <alignment vertical="center"/>
    </xf>
    <xf numFmtId="0" fontId="24" fillId="0" borderId="0" xfId="998" applyFont="1">
      <alignment vertical="center"/>
    </xf>
    <xf numFmtId="182" fontId="24" fillId="0" borderId="0" xfId="998" applyNumberFormat="1" applyFont="1">
      <alignment vertical="center"/>
    </xf>
    <xf numFmtId="201" fontId="24" fillId="0" borderId="0" xfId="998" applyNumberFormat="1">
      <alignment vertical="center"/>
    </xf>
    <xf numFmtId="0" fontId="50" fillId="0" borderId="0" xfId="902" applyFont="1" applyAlignment="1">
      <alignment horizontal="center" vertical="center"/>
    </xf>
    <xf numFmtId="0" fontId="0" fillId="0" borderId="0" xfId="902" applyFont="1" applyAlignment="1">
      <alignment horizontal="right"/>
    </xf>
    <xf numFmtId="182" fontId="12" fillId="0" borderId="9" xfId="998" applyNumberFormat="1" applyFont="1" applyBorder="1" applyAlignment="1">
      <alignment horizontal="center" vertical="center" wrapText="1"/>
    </xf>
    <xf numFmtId="201" fontId="24" fillId="2" borderId="0" xfId="649" applyNumberFormat="1" applyFont="1" applyFill="1" applyAlignment="1">
      <alignment horizontal="center" vertical="center" wrapText="1"/>
    </xf>
    <xf numFmtId="0" fontId="9" fillId="0" borderId="1" xfId="0" applyFont="1" applyFill="1" applyBorder="1" applyAlignment="1">
      <alignment horizontal="left" vertical="center" wrapText="1"/>
    </xf>
    <xf numFmtId="201" fontId="9" fillId="0" borderId="8" xfId="0" applyNumberFormat="1" applyFont="1" applyFill="1" applyBorder="1" applyAlignment="1">
      <alignment vertical="center" wrapText="1"/>
    </xf>
    <xf numFmtId="201" fontId="9" fillId="0" borderId="1" xfId="0" applyNumberFormat="1" applyFont="1" applyFill="1" applyBorder="1" applyAlignment="1">
      <alignment vertical="center" wrapText="1"/>
    </xf>
    <xf numFmtId="0" fontId="51" fillId="0" borderId="1" xfId="1012" applyFont="1" applyFill="1" applyBorder="1" applyAlignment="1">
      <alignment horizontal="left" vertical="center" wrapText="1"/>
    </xf>
    <xf numFmtId="201" fontId="10" fillId="0" borderId="8" xfId="0" applyNumberFormat="1" applyFont="1" applyFill="1" applyBorder="1" applyAlignment="1">
      <alignment vertical="center" wrapText="1"/>
    </xf>
    <xf numFmtId="201" fontId="10" fillId="0" borderId="1" xfId="0" applyNumberFormat="1" applyFont="1" applyFill="1" applyBorder="1" applyAlignment="1">
      <alignment vertical="center" wrapText="1"/>
    </xf>
    <xf numFmtId="204" fontId="52" fillId="0" borderId="1" xfId="0" applyNumberFormat="1" applyFont="1" applyFill="1" applyBorder="1" applyAlignment="1">
      <alignment horizontal="center" vertical="center" wrapText="1"/>
    </xf>
    <xf numFmtId="0" fontId="34" fillId="0" borderId="0" xfId="0" applyFont="1" applyFill="1" applyBorder="1" applyAlignment="1"/>
    <xf numFmtId="0" fontId="8" fillId="0" borderId="0" xfId="902" applyFont="1" applyFill="1" applyBorder="1" applyAlignment="1">
      <alignment horizontal="center" vertical="center"/>
    </xf>
    <xf numFmtId="0" fontId="10" fillId="0" borderId="0" xfId="902" applyFont="1" applyBorder="1" applyAlignment="1">
      <alignment horizontal="left" vertical="center"/>
    </xf>
    <xf numFmtId="0" fontId="10" fillId="0" borderId="0" xfId="902" applyFont="1" applyBorder="1" applyAlignment="1">
      <alignment horizontal="right" vertical="center"/>
    </xf>
    <xf numFmtId="0" fontId="12" fillId="0" borderId="1" xfId="0" applyFont="1" applyBorder="1" applyAlignment="1">
      <alignment horizontal="center" vertical="center" wrapText="1"/>
    </xf>
    <xf numFmtId="186" fontId="9" fillId="0" borderId="1" xfId="651" applyNumberFormat="1" applyFont="1" applyFill="1" applyBorder="1" applyAlignment="1">
      <alignment horizontal="left" vertical="center"/>
    </xf>
    <xf numFmtId="201" fontId="9" fillId="0" borderId="1" xfId="651" applyNumberFormat="1" applyFont="1" applyFill="1" applyBorder="1" applyAlignment="1">
      <alignment horizontal="right" vertical="center" wrapText="1"/>
    </xf>
    <xf numFmtId="186" fontId="10" fillId="0" borderId="1" xfId="651" applyNumberFormat="1" applyFont="1" applyFill="1" applyBorder="1" applyAlignment="1">
      <alignment horizontal="left" vertical="center"/>
    </xf>
    <xf numFmtId="201" fontId="10" fillId="0" borderId="1" xfId="651" applyNumberFormat="1" applyFont="1" applyFill="1" applyBorder="1" applyAlignment="1">
      <alignment horizontal="right" vertical="center" wrapText="1"/>
    </xf>
    <xf numFmtId="0" fontId="9" fillId="0" borderId="1" xfId="651" applyFont="1" applyFill="1" applyBorder="1" applyAlignment="1">
      <alignment horizontal="center" vertical="center"/>
    </xf>
    <xf numFmtId="0" fontId="0" fillId="0" borderId="0" xfId="0" applyAlignment="1" applyProtection="1"/>
    <xf numFmtId="0" fontId="23" fillId="0" borderId="0" xfId="998" applyFont="1">
      <alignment vertical="center"/>
    </xf>
    <xf numFmtId="0" fontId="2" fillId="0" borderId="0" xfId="998" applyFont="1" applyFill="1" applyAlignment="1" applyProtection="1">
      <alignment horizontal="center" vertical="center"/>
    </xf>
    <xf numFmtId="0" fontId="0" fillId="0" borderId="0" xfId="0" applyFill="1" applyAlignment="1" applyProtection="1"/>
    <xf numFmtId="0" fontId="29" fillId="2" borderId="0" xfId="998" applyFont="1" applyFill="1">
      <alignment vertical="center"/>
    </xf>
    <xf numFmtId="0" fontId="10" fillId="0" borderId="0" xfId="998" applyFont="1">
      <alignment vertical="center"/>
    </xf>
    <xf numFmtId="0" fontId="45" fillId="2" borderId="0" xfId="998" applyFont="1" applyFill="1">
      <alignment vertical="center"/>
    </xf>
    <xf numFmtId="182" fontId="11" fillId="2" borderId="0" xfId="998" applyNumberFormat="1" applyFont="1" applyFill="1" applyBorder="1" applyAlignment="1">
      <alignment horizontal="right" vertical="center"/>
    </xf>
    <xf numFmtId="182" fontId="12" fillId="2" borderId="1" xfId="998" applyNumberFormat="1" applyFont="1" applyFill="1" applyBorder="1" applyAlignment="1">
      <alignment horizontal="center" vertical="center" wrapText="1"/>
    </xf>
    <xf numFmtId="0" fontId="12" fillId="2" borderId="1" xfId="998" applyFont="1" applyFill="1" applyBorder="1" applyAlignment="1">
      <alignment horizontal="distributed" vertical="center" wrapText="1" indent="3"/>
    </xf>
    <xf numFmtId="0" fontId="9" fillId="3" borderId="1" xfId="0" applyNumberFormat="1" applyFont="1" applyFill="1" applyBorder="1" applyAlignment="1" applyProtection="1">
      <alignment horizontal="left" vertical="center"/>
    </xf>
    <xf numFmtId="0" fontId="10" fillId="3" borderId="1" xfId="0" applyNumberFormat="1" applyFont="1" applyFill="1" applyBorder="1" applyAlignment="1" applyProtection="1">
      <alignment horizontal="left" vertical="center"/>
    </xf>
    <xf numFmtId="0" fontId="11" fillId="3" borderId="1" xfId="0" applyNumberFormat="1" applyFont="1" applyFill="1" applyBorder="1" applyAlignment="1" applyProtection="1">
      <alignment horizontal="left" vertical="center"/>
      <protection locked="0"/>
    </xf>
    <xf numFmtId="0" fontId="10" fillId="3" borderId="1" xfId="0" applyFont="1" applyFill="1" applyBorder="1" applyAlignment="1" applyProtection="1">
      <alignment horizontal="left" vertical="center"/>
      <protection locked="0"/>
    </xf>
    <xf numFmtId="0" fontId="10" fillId="3" borderId="1" xfId="0" applyFont="1" applyFill="1" applyBorder="1" applyAlignment="1" applyProtection="1">
      <alignment horizontal="left" vertical="center"/>
    </xf>
    <xf numFmtId="0" fontId="9" fillId="3" borderId="1" xfId="0" applyFont="1" applyFill="1" applyBorder="1" applyAlignment="1" applyProtection="1">
      <alignment horizontal="left" vertical="center"/>
    </xf>
    <xf numFmtId="0" fontId="12" fillId="0" borderId="1" xfId="0" applyFont="1" applyFill="1" applyBorder="1" applyAlignment="1">
      <alignment horizontal="left" vertical="center"/>
    </xf>
    <xf numFmtId="49" fontId="12" fillId="0" borderId="1" xfId="0" applyNumberFormat="1" applyFont="1" applyFill="1" applyBorder="1" applyAlignment="1">
      <alignment vertical="center" wrapText="1"/>
    </xf>
    <xf numFmtId="201" fontId="12" fillId="0" borderId="1" xfId="29" applyNumberFormat="1" applyFont="1" applyFill="1" applyBorder="1" applyAlignment="1" applyProtection="1">
      <alignment horizontal="right" vertical="center" wrapText="1"/>
      <protection locked="0"/>
    </xf>
    <xf numFmtId="0" fontId="9" fillId="3" borderId="1" xfId="0" applyNumberFormat="1" applyFont="1" applyFill="1" applyBorder="1" applyAlignment="1" applyProtection="1">
      <alignment horizontal="left" vertical="center" wrapText="1"/>
    </xf>
    <xf numFmtId="0" fontId="10" fillId="3" borderId="1" xfId="0" applyNumberFormat="1" applyFont="1" applyFill="1" applyBorder="1" applyAlignment="1" applyProtection="1">
      <alignment horizontal="left" vertical="center" wrapText="1"/>
    </xf>
    <xf numFmtId="0" fontId="53" fillId="3" borderId="1" xfId="0" applyNumberFormat="1" applyFont="1" applyFill="1" applyBorder="1" applyAlignment="1" applyProtection="1">
      <alignment horizontal="left" vertical="center"/>
    </xf>
    <xf numFmtId="49" fontId="9" fillId="3" borderId="1" xfId="0" applyNumberFormat="1" applyFont="1" applyFill="1" applyBorder="1" applyAlignment="1" applyProtection="1">
      <alignment vertical="center" wrapText="1"/>
    </xf>
    <xf numFmtId="49" fontId="10" fillId="0" borderId="1" xfId="0" applyNumberFormat="1" applyFont="1" applyFill="1" applyBorder="1" applyAlignment="1" applyProtection="1">
      <alignment horizontal="left" vertical="center"/>
    </xf>
    <xf numFmtId="49" fontId="10" fillId="3" borderId="1" xfId="0" applyNumberFormat="1" applyFont="1" applyFill="1" applyBorder="1" applyAlignment="1" applyProtection="1">
      <alignment horizontal="left" vertical="center" wrapText="1"/>
      <protection locked="0"/>
    </xf>
    <xf numFmtId="0" fontId="10" fillId="3" borderId="1" xfId="0" applyNumberFormat="1" applyFont="1" applyFill="1" applyBorder="1" applyAlignment="1" applyProtection="1">
      <alignment horizontal="left" vertical="center" wrapText="1"/>
      <protection locked="0"/>
    </xf>
    <xf numFmtId="0" fontId="10" fillId="3" borderId="1" xfId="0" applyNumberFormat="1" applyFont="1" applyFill="1" applyBorder="1" applyAlignment="1" applyProtection="1">
      <alignment vertical="center" wrapText="1"/>
    </xf>
    <xf numFmtId="49" fontId="10" fillId="0" borderId="1" xfId="0" applyNumberFormat="1" applyFont="1" applyFill="1" applyBorder="1" applyAlignment="1" applyProtection="1">
      <alignment vertical="center" wrapText="1"/>
    </xf>
    <xf numFmtId="49" fontId="10" fillId="0" borderId="1" xfId="0" applyNumberFormat="1" applyFont="1" applyFill="1" applyBorder="1" applyAlignment="1" applyProtection="1">
      <alignment horizontal="left" vertical="center"/>
      <protection locked="0"/>
    </xf>
    <xf numFmtId="201" fontId="12" fillId="0" borderId="1" xfId="29" applyNumberFormat="1" applyFont="1" applyFill="1" applyBorder="1" applyAlignment="1" applyProtection="1">
      <alignment horizontal="right" vertical="center" wrapText="1" shrinkToFit="1"/>
      <protection locked="0"/>
    </xf>
    <xf numFmtId="49" fontId="9" fillId="0" borderId="1" xfId="0" applyNumberFormat="1" applyFont="1" applyFill="1" applyBorder="1" applyAlignment="1" applyProtection="1">
      <alignment horizontal="left" vertical="center" wrapText="1"/>
      <protection locked="0"/>
    </xf>
    <xf numFmtId="49" fontId="11" fillId="3" borderId="1" xfId="0" applyNumberFormat="1"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horizontal="left" vertical="center" wrapText="1"/>
      <protection locked="0"/>
    </xf>
    <xf numFmtId="201" fontId="12" fillId="0" borderId="1" xfId="29" applyNumberFormat="1" applyFont="1" applyFill="1" applyBorder="1" applyAlignment="1" applyProtection="1">
      <alignment vertical="center" wrapText="1"/>
      <protection locked="0"/>
    </xf>
    <xf numFmtId="0" fontId="11" fillId="0" borderId="1" xfId="0" applyFont="1" applyFill="1" applyBorder="1" applyAlignment="1">
      <alignment horizontal="left" vertical="center"/>
    </xf>
    <xf numFmtId="49" fontId="12" fillId="2" borderId="1" xfId="136" applyNumberFormat="1" applyFont="1" applyFill="1" applyBorder="1" applyAlignment="1" applyProtection="1">
      <alignment horizontal="left" vertical="center"/>
    </xf>
    <xf numFmtId="0" fontId="12" fillId="0" borderId="1" xfId="998" applyFont="1" applyFill="1" applyBorder="1" applyAlignment="1">
      <alignment horizontal="center" vertical="center" wrapText="1"/>
    </xf>
    <xf numFmtId="0" fontId="12" fillId="0" borderId="0" xfId="998" applyFont="1" applyFill="1" applyAlignment="1">
      <alignment horizontal="center" vertical="center" wrapText="1"/>
    </xf>
    <xf numFmtId="0" fontId="24" fillId="2" borderId="0" xfId="553" applyFill="1">
      <alignment vertical="center"/>
    </xf>
    <xf numFmtId="0" fontId="24" fillId="0" borderId="0" xfId="553" applyFill="1">
      <alignment vertical="center"/>
    </xf>
    <xf numFmtId="0" fontId="11" fillId="0" borderId="0" xfId="998" applyFont="1" applyFill="1" applyAlignment="1">
      <alignment horizontal="left" vertical="center"/>
    </xf>
    <xf numFmtId="182" fontId="11" fillId="0" borderId="0" xfId="998" applyNumberFormat="1" applyFont="1" applyFill="1" applyBorder="1" applyAlignment="1">
      <alignment horizontal="right" vertical="center"/>
    </xf>
    <xf numFmtId="182" fontId="12" fillId="0" borderId="5" xfId="998" applyNumberFormat="1" applyFont="1" applyFill="1" applyBorder="1" applyAlignment="1">
      <alignment vertical="center" wrapText="1"/>
    </xf>
    <xf numFmtId="0" fontId="12" fillId="0" borderId="5" xfId="998" applyNumberFormat="1" applyFont="1" applyFill="1" applyBorder="1" applyAlignment="1">
      <alignment horizontal="left" vertical="center"/>
    </xf>
    <xf numFmtId="0" fontId="12" fillId="0" borderId="1" xfId="998" applyNumberFormat="1" applyFont="1" applyFill="1" applyBorder="1" applyAlignment="1">
      <alignment vertical="center" wrapText="1"/>
    </xf>
    <xf numFmtId="202" fontId="11" fillId="2" borderId="1" xfId="38" applyNumberFormat="1" applyFont="1" applyFill="1" applyBorder="1" applyAlignment="1" applyProtection="1">
      <alignment horizontal="right" vertical="center" wrapText="1"/>
      <protection locked="0"/>
    </xf>
    <xf numFmtId="0" fontId="11" fillId="0" borderId="1" xfId="998" applyFont="1" applyFill="1" applyBorder="1" applyAlignment="1">
      <alignment horizontal="left" vertical="center" wrapText="1"/>
    </xf>
    <xf numFmtId="0" fontId="11" fillId="2" borderId="5" xfId="998" applyFont="1" applyFill="1" applyBorder="1" applyAlignment="1">
      <alignment horizontal="left" vertical="center"/>
    </xf>
    <xf numFmtId="0" fontId="11" fillId="2" borderId="1" xfId="998" applyFont="1" applyFill="1" applyBorder="1" applyAlignment="1">
      <alignment horizontal="left" vertical="center" wrapText="1"/>
    </xf>
    <xf numFmtId="201" fontId="11" fillId="2" borderId="1" xfId="29" applyNumberFormat="1" applyFont="1" applyFill="1" applyBorder="1" applyAlignment="1">
      <alignment horizontal="right" vertical="center" wrapText="1"/>
    </xf>
    <xf numFmtId="201" fontId="11" fillId="2" borderId="1" xfId="29" applyNumberFormat="1" applyFont="1" applyFill="1" applyBorder="1" applyAlignment="1" applyProtection="1">
      <alignment horizontal="right" vertical="center" wrapText="1"/>
      <protection locked="0"/>
    </xf>
    <xf numFmtId="0" fontId="11" fillId="0" borderId="5" xfId="998" applyFont="1" applyFill="1" applyBorder="1" applyAlignment="1">
      <alignment horizontal="left" vertical="top" wrapText="1"/>
    </xf>
    <xf numFmtId="0" fontId="11" fillId="0" borderId="1" xfId="998" applyNumberFormat="1" applyFont="1" applyFill="1" applyBorder="1" applyAlignment="1">
      <alignment vertical="center" wrapText="1"/>
    </xf>
    <xf numFmtId="0" fontId="12" fillId="0" borderId="5" xfId="998" applyFont="1" applyFill="1" applyBorder="1" applyAlignment="1">
      <alignment horizontal="distributed" vertical="center"/>
    </xf>
    <xf numFmtId="49" fontId="12" fillId="0" borderId="1" xfId="0" applyNumberFormat="1" applyFont="1" applyFill="1" applyBorder="1" applyAlignment="1" applyProtection="1">
      <alignment horizontal="distributed" vertical="center" wrapText="1"/>
    </xf>
    <xf numFmtId="0" fontId="12" fillId="0" borderId="5" xfId="998" applyNumberFormat="1" applyFont="1" applyFill="1" applyBorder="1" applyAlignment="1" applyProtection="1">
      <alignment horizontal="left" vertical="center"/>
    </xf>
    <xf numFmtId="0" fontId="12" fillId="0" borderId="1" xfId="998" applyNumberFormat="1" applyFont="1" applyFill="1" applyBorder="1" applyAlignment="1" applyProtection="1">
      <alignment vertical="center" wrapText="1"/>
    </xf>
    <xf numFmtId="0" fontId="11" fillId="2" borderId="5" xfId="553" applyFont="1" applyFill="1" applyBorder="1" applyAlignment="1" applyProtection="1">
      <alignment horizontal="left" vertical="center"/>
    </xf>
    <xf numFmtId="0" fontId="11" fillId="2" borderId="1" xfId="553" applyFont="1" applyFill="1" applyBorder="1" applyAlignment="1" applyProtection="1">
      <alignment horizontal="left" vertical="center" wrapText="1"/>
    </xf>
    <xf numFmtId="0" fontId="11" fillId="0" borderId="1" xfId="553" applyFont="1" applyFill="1" applyBorder="1" applyAlignment="1" applyProtection="1">
      <alignment horizontal="left" vertical="center" wrapText="1"/>
    </xf>
    <xf numFmtId="0" fontId="39" fillId="0" borderId="5" xfId="998" applyFont="1" applyFill="1" applyBorder="1" applyAlignment="1">
      <alignment horizontal="distributed" vertical="center"/>
    </xf>
    <xf numFmtId="0" fontId="12" fillId="0" borderId="1" xfId="998" applyFont="1" applyFill="1" applyBorder="1" applyAlignment="1">
      <alignment horizontal="distributed" vertical="center" wrapText="1" indent="2"/>
    </xf>
    <xf numFmtId="201" fontId="24" fillId="0" borderId="0" xfId="998" applyNumberFormat="1" applyFill="1">
      <alignment vertical="center"/>
    </xf>
    <xf numFmtId="0" fontId="0" fillId="0" borderId="0" xfId="998" applyFont="1" applyFill="1">
      <alignment vertical="center"/>
    </xf>
    <xf numFmtId="182" fontId="12" fillId="0" borderId="10" xfId="998" applyNumberFormat="1" applyFont="1" applyFill="1" applyBorder="1" applyAlignment="1">
      <alignment horizontal="center" vertical="center" wrapText="1"/>
    </xf>
    <xf numFmtId="182" fontId="12" fillId="0" borderId="0" xfId="998" applyNumberFormat="1" applyFont="1" applyFill="1" applyAlignment="1">
      <alignment horizontal="center" vertical="center" wrapText="1"/>
    </xf>
    <xf numFmtId="201" fontId="11" fillId="0" borderId="1" xfId="313" applyNumberFormat="1" applyFont="1" applyFill="1" applyBorder="1" applyAlignment="1" applyProtection="1">
      <alignment vertical="center" wrapText="1"/>
    </xf>
    <xf numFmtId="202" fontId="11" fillId="0" borderId="1" xfId="38" applyNumberFormat="1" applyFont="1" applyFill="1" applyBorder="1" applyAlignment="1" applyProtection="1">
      <alignment vertical="center" wrapText="1"/>
      <protection locked="0"/>
    </xf>
    <xf numFmtId="49" fontId="11" fillId="0" borderId="1" xfId="313" applyNumberFormat="1" applyFont="1" applyFill="1" applyBorder="1" applyAlignment="1" applyProtection="1">
      <alignment horizontal="left" vertical="center" wrapText="1"/>
    </xf>
    <xf numFmtId="0" fontId="12" fillId="0" borderId="1" xfId="998" applyFont="1" applyFill="1" applyBorder="1" applyAlignment="1">
      <alignment vertical="center" wrapText="1"/>
    </xf>
    <xf numFmtId="0" fontId="11" fillId="0" borderId="5" xfId="998" applyNumberFormat="1" applyFont="1" applyFill="1" applyBorder="1" applyAlignment="1">
      <alignment horizontal="left" vertical="center"/>
    </xf>
    <xf numFmtId="0" fontId="11" fillId="0" borderId="1" xfId="998" applyNumberFormat="1" applyFont="1" applyFill="1" applyBorder="1" applyAlignment="1">
      <alignment horizontal="left" vertical="center" wrapText="1"/>
    </xf>
    <xf numFmtId="0" fontId="11" fillId="0" borderId="5" xfId="553" applyFont="1" applyFill="1" applyBorder="1" applyAlignment="1">
      <alignment horizontal="left" vertical="center"/>
    </xf>
    <xf numFmtId="0" fontId="12" fillId="0" borderId="1" xfId="998" applyNumberFormat="1" applyFont="1" applyFill="1" applyBorder="1" applyAlignment="1">
      <alignment horizontal="left" vertical="center" wrapText="1"/>
    </xf>
    <xf numFmtId="0" fontId="54" fillId="0" borderId="0" xfId="998" applyFont="1" applyFill="1">
      <alignment vertical="center"/>
    </xf>
    <xf numFmtId="3" fontId="24" fillId="0" borderId="0" xfId="998" applyNumberFormat="1" applyFill="1">
      <alignment vertical="center"/>
    </xf>
    <xf numFmtId="0" fontId="12" fillId="2" borderId="0" xfId="998" applyFont="1" applyFill="1" applyAlignment="1" applyProtection="1">
      <alignment horizontal="center" vertical="center" wrapText="1"/>
    </xf>
    <xf numFmtId="0" fontId="11" fillId="2" borderId="0" xfId="998" applyFont="1" applyFill="1" applyProtection="1">
      <alignment vertical="center"/>
    </xf>
    <xf numFmtId="0" fontId="24" fillId="2" borderId="0" xfId="553" applyFill="1" applyProtection="1">
      <alignment vertical="center"/>
    </xf>
    <xf numFmtId="182" fontId="24" fillId="2" borderId="0" xfId="998" applyNumberFormat="1" applyFill="1" applyProtection="1">
      <alignment vertical="center"/>
    </xf>
    <xf numFmtId="0" fontId="55" fillId="2" borderId="0" xfId="998" applyFont="1" applyFill="1" applyProtection="1">
      <alignment vertical="center"/>
    </xf>
    <xf numFmtId="0" fontId="11" fillId="0" borderId="0" xfId="998" applyFont="1" applyFill="1" applyAlignment="1" applyProtection="1">
      <alignment horizontal="left" vertical="center"/>
    </xf>
    <xf numFmtId="0" fontId="45" fillId="0" borderId="0" xfId="998" applyFont="1" applyFill="1" applyProtection="1">
      <alignment vertical="center"/>
    </xf>
    <xf numFmtId="0" fontId="12" fillId="0" borderId="1" xfId="998" applyFont="1" applyFill="1" applyBorder="1" applyAlignment="1" applyProtection="1">
      <alignment horizontal="center" vertical="center" wrapText="1"/>
    </xf>
    <xf numFmtId="182" fontId="12" fillId="0" borderId="0" xfId="998" applyNumberFormat="1" applyFont="1" applyFill="1" applyAlignment="1" applyProtection="1">
      <alignment horizontal="center" vertical="center" wrapText="1"/>
    </xf>
    <xf numFmtId="202" fontId="12" fillId="0" borderId="1" xfId="38" applyNumberFormat="1" applyFont="1" applyFill="1" applyBorder="1" applyAlignment="1" applyProtection="1">
      <alignment horizontal="right" vertical="center" wrapText="1"/>
      <protection locked="0"/>
    </xf>
    <xf numFmtId="0" fontId="29" fillId="0" borderId="0" xfId="553" applyFont="1" applyFill="1" applyAlignment="1" applyProtection="1">
      <alignment horizontal="center" vertical="center"/>
    </xf>
    <xf numFmtId="0" fontId="11" fillId="0" borderId="5" xfId="998" applyFont="1" applyFill="1" applyBorder="1" applyAlignment="1" applyProtection="1">
      <alignment horizontal="left" vertical="top" wrapText="1"/>
    </xf>
    <xf numFmtId="0" fontId="11" fillId="0" borderId="1" xfId="998" applyNumberFormat="1" applyFont="1" applyFill="1" applyBorder="1" applyAlignment="1" applyProtection="1">
      <alignment vertical="center" wrapText="1"/>
    </xf>
    <xf numFmtId="0" fontId="12" fillId="0" borderId="5" xfId="998" applyFont="1" applyFill="1" applyBorder="1" applyAlignment="1" applyProtection="1">
      <alignment horizontal="distributed" vertical="center"/>
    </xf>
    <xf numFmtId="0" fontId="11" fillId="0" borderId="5" xfId="553" applyFont="1" applyFill="1" applyBorder="1" applyAlignment="1" applyProtection="1">
      <alignment horizontal="left" vertical="center"/>
    </xf>
    <xf numFmtId="0" fontId="39" fillId="0" borderId="5" xfId="998" applyFont="1" applyFill="1" applyBorder="1" applyAlignment="1" applyProtection="1">
      <alignment horizontal="distributed" vertical="center"/>
    </xf>
    <xf numFmtId="0" fontId="12" fillId="0" borderId="1" xfId="998" applyNumberFormat="1" applyFont="1" applyFill="1" applyBorder="1" applyAlignment="1" applyProtection="1">
      <alignment horizontal="distributed" vertical="center"/>
    </xf>
    <xf numFmtId="3" fontId="24" fillId="2" borderId="0" xfId="998" applyNumberFormat="1" applyFill="1" applyProtection="1">
      <alignment vertical="center"/>
    </xf>
    <xf numFmtId="0" fontId="11" fillId="0" borderId="5" xfId="998" applyFont="1" applyFill="1" applyBorder="1" applyAlignment="1" applyProtection="1" quotePrefix="1">
      <alignment horizontal="left" vertical="center"/>
    </xf>
    <xf numFmtId="0" fontId="11" fillId="2" borderId="5" xfId="998" applyFont="1" applyFill="1" applyBorder="1" applyAlignment="1" quotePrefix="1">
      <alignment horizontal="left" vertical="center"/>
    </xf>
    <xf numFmtId="0" fontId="11" fillId="0" borderId="1" xfId="288" applyFont="1" applyFill="1" applyBorder="1" applyAlignment="1" quotePrefix="1">
      <alignment vertical="center" wrapText="1"/>
    </xf>
  </cellXfs>
  <cellStyles count="1334">
    <cellStyle name="常规" xfId="0" builtinId="0"/>
    <cellStyle name="货币[0]" xfId="1" builtinId="7"/>
    <cellStyle name="输入" xfId="2" builtinId="20"/>
    <cellStyle name="强调文字颜色 2 3 2" xfId="3"/>
    <cellStyle name="Accent5 9" xfId="4"/>
    <cellStyle name="汇总 6" xfId="5"/>
    <cellStyle name="货币" xfId="6" builtinId="4"/>
    <cellStyle name="常规 2 2 4" xfId="7"/>
    <cellStyle name="_ET_STYLE_NoName_00__Book1_1 2 2 2" xfId="8"/>
    <cellStyle name="部门 4" xfId="9"/>
    <cellStyle name="常规 435" xfId="10"/>
    <cellStyle name="常规 440" xfId="11"/>
    <cellStyle name="链接单元格 5" xfId="12"/>
    <cellStyle name="20% - 强调文字颜色 3" xfId="13" builtinId="38"/>
    <cellStyle name="Accent1 5" xfId="14"/>
    <cellStyle name="百分比 2 8 2" xfId="15"/>
    <cellStyle name="args.style" xfId="16"/>
    <cellStyle name="好 3 2 2" xfId="17"/>
    <cellStyle name="适中 5 2" xfId="18"/>
    <cellStyle name="Accent2 - 20% 2" xfId="19"/>
    <cellStyle name="常规 3 2 3 2" xfId="20"/>
    <cellStyle name="_Book1_2 2" xfId="21"/>
    <cellStyle name="Accent2 - 40%" xfId="22"/>
    <cellStyle name="常规 3 4 3" xfId="23"/>
    <cellStyle name="千位分隔[0]" xfId="24" builtinId="6"/>
    <cellStyle name="常规 26 2" xfId="25"/>
    <cellStyle name="40% - 强调文字颜色 3" xfId="26" builtinId="39"/>
    <cellStyle name="差" xfId="27" builtinId="27"/>
    <cellStyle name="常规 7 3" xfId="28"/>
    <cellStyle name="千位分隔" xfId="29" builtinId="3"/>
    <cellStyle name="60% - 强调文字颜色 3" xfId="30" builtinId="40"/>
    <cellStyle name="Accent6 4" xfId="31"/>
    <cellStyle name="超链接" xfId="32" builtinId="8"/>
    <cellStyle name="Input [yellow] 4" xfId="33"/>
    <cellStyle name="好_0605石屏县 2 2" xfId="34"/>
    <cellStyle name="Accent2 - 60%" xfId="35"/>
    <cellStyle name="60% - 强调文字颜色 6 3 2" xfId="36"/>
    <cellStyle name="日期" xfId="37"/>
    <cellStyle name="百分比" xfId="38" builtinId="5"/>
    <cellStyle name="已访问的超链接" xfId="39" builtinId="9"/>
    <cellStyle name="Accent4 5" xfId="40"/>
    <cellStyle name="差_Book1 2" xfId="41"/>
    <cellStyle name="好_2007年地州资金往来对账表 3" xfId="42"/>
    <cellStyle name="60% - 强调文字颜色 4 2 2 2" xfId="43"/>
    <cellStyle name="60% - 强调文字颜色 2 3" xfId="44"/>
    <cellStyle name="注释" xfId="45" builtinId="10"/>
    <cellStyle name="常规 6" xfId="46"/>
    <cellStyle name="_ET_STYLE_NoName_00__Sheet3" xfId="47"/>
    <cellStyle name="60% - 强调文字颜色 2" xfId="48" builtinId="36"/>
    <cellStyle name="Accent6 3" xfId="49"/>
    <cellStyle name="Accent5 - 60% 2 2" xfId="50"/>
    <cellStyle name="标题 4" xfId="51" builtinId="19"/>
    <cellStyle name="解释性文本 2 2" xfId="52"/>
    <cellStyle name="百分比 7" xfId="53"/>
    <cellStyle name="Accent3 4 2" xfId="54"/>
    <cellStyle name="常规 4 2 2 3" xfId="55"/>
    <cellStyle name="常规 6 5" xfId="56"/>
    <cellStyle name="警告文本" xfId="57" builtinId="11"/>
    <cellStyle name="常规 5 2" xfId="58"/>
    <cellStyle name="60% - 强调文字颜色 2 2 2" xfId="59"/>
    <cellStyle name="标题" xfId="60" builtinId="15"/>
    <cellStyle name="标题 1 5 2" xfId="61"/>
    <cellStyle name="Accent1 - 60% 2 2" xfId="62"/>
    <cellStyle name="解释性文本" xfId="63" builtinId="53"/>
    <cellStyle name="标题 1" xfId="64" builtinId="16"/>
    <cellStyle name="百分比 4" xfId="65"/>
    <cellStyle name="标题 2" xfId="66" builtinId="17"/>
    <cellStyle name="百分比 5" xfId="67"/>
    <cellStyle name="常规 5 2 2" xfId="68"/>
    <cellStyle name="60% - 强调文字颜色 2 2 2 2" xfId="69"/>
    <cellStyle name="0,0_x000d__x000a_NA_x000d__x000a_" xfId="70"/>
    <cellStyle name="差 7" xfId="71"/>
    <cellStyle name="Accent4 2 2" xfId="72"/>
    <cellStyle name="60% - 强调文字颜色 1" xfId="73" builtinId="32"/>
    <cellStyle name="Accent6 2" xfId="74"/>
    <cellStyle name="标题 3" xfId="75" builtinId="18"/>
    <cellStyle name="百分比 6" xfId="76"/>
    <cellStyle name="60% - 强调文字颜色 4" xfId="77" builtinId="44"/>
    <cellStyle name="Accent6 5" xfId="78"/>
    <cellStyle name="输出" xfId="79" builtinId="21"/>
    <cellStyle name="计算" xfId="80" builtinId="22"/>
    <cellStyle name="40% - 强调文字颜色 4 2" xfId="81"/>
    <cellStyle name="检查单元格" xfId="82" builtinId="23"/>
    <cellStyle name="20% - 强调文字颜色 6" xfId="83" builtinId="50"/>
    <cellStyle name="常规 443" xfId="84"/>
    <cellStyle name="常规 8 3" xfId="85"/>
    <cellStyle name="常规 2 2 2 5" xfId="86"/>
    <cellStyle name="强调文字颜色 2" xfId="87" builtinId="33"/>
    <cellStyle name="标题 4 5 3" xfId="88"/>
    <cellStyle name="PSHeading 4" xfId="89"/>
    <cellStyle name="链接单元格" xfId="90" builtinId="24"/>
    <cellStyle name="60% - 强调文字颜色 4 2 3" xfId="91"/>
    <cellStyle name="差_0605石屏" xfId="92"/>
    <cellStyle name="汇总" xfId="93" builtinId="25"/>
    <cellStyle name="好" xfId="94" builtinId="26"/>
    <cellStyle name="适中 8" xfId="95"/>
    <cellStyle name="20% - 强调文字颜色 3 3" xfId="96"/>
    <cellStyle name="输出 3 3" xfId="97"/>
    <cellStyle name="适中" xfId="98" builtinId="28"/>
    <cellStyle name="20% - 强调文字颜色 5" xfId="99" builtinId="46"/>
    <cellStyle name="常规 442" xfId="100"/>
    <cellStyle name="常规 8 2" xfId="101"/>
    <cellStyle name="链接单元格 7" xfId="102"/>
    <cellStyle name="常规 2 2 2 4" xfId="103"/>
    <cellStyle name="强调文字颜色 1" xfId="104" builtinId="29"/>
    <cellStyle name="标题 4 5 2" xfId="105"/>
    <cellStyle name="千位分隔 6 2" xfId="106"/>
    <cellStyle name="编号 3 2" xfId="107"/>
    <cellStyle name="20% - 强调文字颜色 1" xfId="108" builtinId="30"/>
    <cellStyle name="常规 428" xfId="109"/>
    <cellStyle name="常规 433" xfId="110"/>
    <cellStyle name="链接单元格 3" xfId="111"/>
    <cellStyle name="汇总 3 3" xfId="112"/>
    <cellStyle name="Accent6 - 20% 2 2" xfId="113"/>
    <cellStyle name="40% - 强调文字颜色 1" xfId="114" builtinId="31"/>
    <cellStyle name="标题 5 4" xfId="115"/>
    <cellStyle name="20% - 强调文字颜色 2" xfId="116" builtinId="34"/>
    <cellStyle name="常规 429" xfId="117"/>
    <cellStyle name="常规 434" xfId="118"/>
    <cellStyle name="链接单元格 4" xfId="119"/>
    <cellStyle name="40% - 强调文字颜色 2" xfId="120" builtinId="35"/>
    <cellStyle name="检查单元格 3 4" xfId="121"/>
    <cellStyle name="Accent2 - 40% 2" xfId="122"/>
    <cellStyle name="差_11大理 2 2" xfId="123"/>
    <cellStyle name="强调文字颜色 3" xfId="124" builtinId="37"/>
    <cellStyle name="PSChar" xfId="125"/>
    <cellStyle name="强调文字颜色 4" xfId="126" builtinId="41"/>
    <cellStyle name="Accent2 - 40% 3" xfId="127"/>
    <cellStyle name="好_2008年地州对账表(国库资金）" xfId="128"/>
    <cellStyle name="20% - 强调文字颜色 4" xfId="129" builtinId="42"/>
    <cellStyle name="常规 436" xfId="130"/>
    <cellStyle name="常规 441" xfId="131"/>
    <cellStyle name="链接单元格 6" xfId="132"/>
    <cellStyle name="40% - 强调文字颜色 4" xfId="133" builtinId="43"/>
    <cellStyle name="强调文字颜色 5" xfId="134" builtinId="45"/>
    <cellStyle name="计算 4" xfId="135"/>
    <cellStyle name="常规_exceltmp1 2" xfId="136"/>
    <cellStyle name="60% - 强调文字颜色 5 2 2 2" xfId="137"/>
    <cellStyle name="常规 2 5 3 2" xfId="138"/>
    <cellStyle name="40% - 强调文字颜色 5" xfId="139" builtinId="47"/>
    <cellStyle name="标题 1 4 2" xfId="140"/>
    <cellStyle name="60% - 强调文字颜色 5" xfId="141" builtinId="48"/>
    <cellStyle name="Accent6 6" xfId="142"/>
    <cellStyle name="强调文字颜色 6" xfId="143" builtinId="49"/>
    <cellStyle name="40% - 强调文字颜色 6" xfId="144" builtinId="51"/>
    <cellStyle name="_弱电系统设备配置报价清单" xfId="145"/>
    <cellStyle name="标题 1 4 3" xfId="146"/>
    <cellStyle name="60% - 强调文字颜色 6" xfId="147" builtinId="52"/>
    <cellStyle name="Accent6 7" xfId="148"/>
    <cellStyle name="适中 5 3" xfId="149"/>
    <cellStyle name="Accent2 - 20% 3" xfId="150"/>
    <cellStyle name="常规 2 12 2" xfId="151"/>
    <cellStyle name="_Book1_2 3" xfId="152"/>
    <cellStyle name="_ET_STYLE_NoName_00__Book1" xfId="153"/>
    <cellStyle name="_ET_STYLE_NoName_00_" xfId="154"/>
    <cellStyle name="_Book1_1" xfId="155"/>
    <cellStyle name="_20100326高清市院遂宁检察院1080P配置清单26日改" xfId="156"/>
    <cellStyle name="百分比 2 2 4" xfId="157"/>
    <cellStyle name="Accent2 - 20% 2 2" xfId="158"/>
    <cellStyle name="_Book1_2 2 2" xfId="159"/>
    <cellStyle name="常规 2 5 4 2" xfId="160"/>
    <cellStyle name="百分比 2 2 5" xfId="161"/>
    <cellStyle name="_Book1_2 2 3" xfId="162"/>
    <cellStyle name="百分比 2 10 2" xfId="163"/>
    <cellStyle name="百分比 2 2 4 2" xfId="164"/>
    <cellStyle name="_Book1_2 2 2 2" xfId="165"/>
    <cellStyle name="超级链接 2 2" xfId="166"/>
    <cellStyle name="_Book1_3 2" xfId="167"/>
    <cellStyle name="_Book1" xfId="168"/>
    <cellStyle name="常规 2 7 2" xfId="169"/>
    <cellStyle name="适中 5" xfId="170"/>
    <cellStyle name="Accent2 - 20%" xfId="171"/>
    <cellStyle name="常规 3 2 3" xfId="172"/>
    <cellStyle name="_Book1_2" xfId="173"/>
    <cellStyle name="百分比 2 3 4" xfId="174"/>
    <cellStyle name="常规 2 16" xfId="175"/>
    <cellStyle name="差_2008年地州对账表(国库资金） 3" xfId="176"/>
    <cellStyle name="_Book1_2 3 2" xfId="177"/>
    <cellStyle name="_Book1_2 4" xfId="178"/>
    <cellStyle name="Accent1 4 2" xfId="179"/>
    <cellStyle name="超级链接 2" xfId="180"/>
    <cellStyle name="_Book1_3" xfId="181"/>
    <cellStyle name="Accent5 - 60% 3" xfId="182"/>
    <cellStyle name="_ET_STYLE_NoName_00__Book1_1" xfId="183"/>
    <cellStyle name="常规 2 3 3 2" xfId="184"/>
    <cellStyle name="_ET_STYLE_NoName_00__Book1_1 2" xfId="185"/>
    <cellStyle name="常规 2 3 3 2 2" xfId="186"/>
    <cellStyle name="_ET_STYLE_NoName_00__Book1_1 2 2" xfId="187"/>
    <cellStyle name="标题 2 2 2 2" xfId="188"/>
    <cellStyle name="_ET_STYLE_NoName_00__Book1_1 2 3" xfId="189"/>
    <cellStyle name="百分比 2 7 2" xfId="190"/>
    <cellStyle name="Percent [2]" xfId="191"/>
    <cellStyle name="_ET_STYLE_NoName_00__Book1_1 3" xfId="192"/>
    <cellStyle name="Accent1 4" xfId="193"/>
    <cellStyle name="超级链接" xfId="194"/>
    <cellStyle name="_ET_STYLE_NoName_00__Book1_1 3 2" xfId="195"/>
    <cellStyle name="_ET_STYLE_NoName_00__Book1_1 4" xfId="196"/>
    <cellStyle name="Accent5 4" xfId="197"/>
    <cellStyle name="_关闭破产企业已移交地方管理中小学校退休教师情况明细表(1)" xfId="198"/>
    <cellStyle name="警告文本 4 2" xfId="199"/>
    <cellStyle name="0,0_x005f_x000d__x005f_x000a_NA_x005f_x000d__x005f_x000a_" xfId="200"/>
    <cellStyle name="20% - 强调文字颜色 1 2" xfId="201"/>
    <cellStyle name="常规 11 4" xfId="202"/>
    <cellStyle name="链接单元格 3 2 2" xfId="203"/>
    <cellStyle name="20% - 强调文字颜色 1 2 2" xfId="204"/>
    <cellStyle name="Accent1 - 20% 2" xfId="205"/>
    <cellStyle name="20% - 强调文字颜色 1 3" xfId="206"/>
    <cellStyle name="强调文字颜色 2 2 2 2" xfId="207"/>
    <cellStyle name="20% - 强调文字颜色 2 2" xfId="208"/>
    <cellStyle name="20% - 强调文字颜色 2 2 2" xfId="209"/>
    <cellStyle name="60% - 强调文字颜色 3 2 2 2" xfId="210"/>
    <cellStyle name="20% - 强调文字颜色 2 3" xfId="211"/>
    <cellStyle name="适中 7" xfId="212"/>
    <cellStyle name="20% - 强调文字颜色 3 2" xfId="213"/>
    <cellStyle name="常规 3 2 5" xfId="214"/>
    <cellStyle name="20% - 强调文字颜色 3 2 2" xfId="215"/>
    <cellStyle name="20% - 强调文字颜色 4 2" xfId="216"/>
    <cellStyle name="常规 3 3 5" xfId="217"/>
    <cellStyle name="Mon閠aire_!!!GO" xfId="218"/>
    <cellStyle name="20% - 强调文字颜色 4 2 2" xfId="219"/>
    <cellStyle name="常规 3 3 5 2" xfId="220"/>
    <cellStyle name="20% - 强调文字颜色 4 3" xfId="221"/>
    <cellStyle name="常规 3 3 6" xfId="222"/>
    <cellStyle name="Accent6 - 60% 2 2" xfId="223"/>
    <cellStyle name="20% - 强调文字颜色 5 2" xfId="224"/>
    <cellStyle name="20% - 强调文字颜色 5 2 2" xfId="225"/>
    <cellStyle name="20% - 强调文字颜色 5 3" xfId="226"/>
    <cellStyle name="20% - 强调文字颜色 6 2" xfId="227"/>
    <cellStyle name="Accent6 - 20% 3" xfId="228"/>
    <cellStyle name="20% - 强调文字颜色 6 2 2" xfId="229"/>
    <cellStyle name="解释性文本 3 2 2" xfId="230"/>
    <cellStyle name="20% - 强调文字颜色 6 3" xfId="231"/>
    <cellStyle name="40% - 强调文字颜色 1 2" xfId="232"/>
    <cellStyle name="常规 4 3 5" xfId="233"/>
    <cellStyle name="40% - 强调文字颜色 1 2 2" xfId="234"/>
    <cellStyle name="Accent1" xfId="235"/>
    <cellStyle name="40% - 强调文字颜色 1 3" xfId="236"/>
    <cellStyle name="常规 9 2" xfId="237"/>
    <cellStyle name="40% - 强调文字颜色 2 2" xfId="238"/>
    <cellStyle name="常规 2 3 2 4" xfId="239"/>
    <cellStyle name="40% - 强调文字颜色 2 2 2" xfId="240"/>
    <cellStyle name="常规 2 3 2 4 2" xfId="241"/>
    <cellStyle name="40% - 强调文字颜色 2 3" xfId="242"/>
    <cellStyle name="常规 2 3 2 5" xfId="243"/>
    <cellStyle name="40% - 强调文字颜色 3 2" xfId="244"/>
    <cellStyle name="常规 2 3 3 4" xfId="245"/>
    <cellStyle name="40% - 强调文字颜色 3 2 2" xfId="246"/>
    <cellStyle name="40% - 强调文字颜色 3 3" xfId="247"/>
    <cellStyle name="标题 4 4" xfId="248"/>
    <cellStyle name="千位分隔 5" xfId="249"/>
    <cellStyle name="40% - 强调文字颜色 4 2 2" xfId="250"/>
    <cellStyle name="常规_2007年云南省向人大报送政府收支预算表格式编制过程表 3 2" xfId="251"/>
    <cellStyle name="计算 3 3" xfId="252"/>
    <cellStyle name="Accent6 - 20% 2" xfId="253"/>
    <cellStyle name="40% - 强调文字颜色 4 3" xfId="254"/>
    <cellStyle name="40% - 强调文字颜色 5 2" xfId="255"/>
    <cellStyle name="好 2 3" xfId="256"/>
    <cellStyle name="计算 4 2 2" xfId="257"/>
    <cellStyle name="60% - 强调文字颜色 4 3" xfId="258"/>
    <cellStyle name="40% - 强调文字颜色 5 2 2" xfId="259"/>
    <cellStyle name="40% - 强调文字颜色 5 3" xfId="260"/>
    <cellStyle name="好 2 4" xfId="261"/>
    <cellStyle name="40% - 强调文字颜色 6 2" xfId="262"/>
    <cellStyle name="好 3 3" xfId="263"/>
    <cellStyle name="标题 2 2 4" xfId="264"/>
    <cellStyle name="百分比 2 9" xfId="265"/>
    <cellStyle name="适中 2 2" xfId="266"/>
    <cellStyle name="Accent2 5" xfId="267"/>
    <cellStyle name="百分比 2 9 2" xfId="268"/>
    <cellStyle name="适中 2 2 2" xfId="269"/>
    <cellStyle name="40% - 强调文字颜色 6 2 2" xfId="270"/>
    <cellStyle name="40% - 强调文字颜色 6 3" xfId="271"/>
    <cellStyle name="好 3 4" xfId="272"/>
    <cellStyle name="60% - 强调文字颜色 1 2" xfId="273"/>
    <cellStyle name="Accent6 2 2" xfId="274"/>
    <cellStyle name="输出 3 4" xfId="275"/>
    <cellStyle name="60% - 强调文字颜色 1 2 2" xfId="276"/>
    <cellStyle name="商品名称 2 2" xfId="277"/>
    <cellStyle name="标题 3 2 4" xfId="278"/>
    <cellStyle name="好 7" xfId="279"/>
    <cellStyle name="60% - 强调文字颜色 1 2 2 2" xfId="280"/>
    <cellStyle name="百分比 2 3 4 2" xfId="281"/>
    <cellStyle name="60% - 强调文字颜色 1 2 3" xfId="282"/>
    <cellStyle name="60% - 强调文字颜色 1 3" xfId="283"/>
    <cellStyle name="千位分隔 2 3" xfId="284"/>
    <cellStyle name="60% - 强调文字颜色 1 3 2" xfId="285"/>
    <cellStyle name="60% - 强调文字颜色 2 2" xfId="286"/>
    <cellStyle name="Accent6 3 2" xfId="287"/>
    <cellStyle name="常规 5" xfId="288"/>
    <cellStyle name="输出 4 4" xfId="289"/>
    <cellStyle name="Accent6 - 60%" xfId="290"/>
    <cellStyle name="常规 5 3" xfId="291"/>
    <cellStyle name="60% - 强调文字颜色 2 2 3" xfId="292"/>
    <cellStyle name="常规 6 2" xfId="293"/>
    <cellStyle name="60% - 强调文字颜色 2 3 2" xfId="294"/>
    <cellStyle name="注释 2" xfId="295"/>
    <cellStyle name="60% - 强调文字颜色 3 2" xfId="296"/>
    <cellStyle name="Accent6 4 2" xfId="297"/>
    <cellStyle name="60% - 强调文字颜色 3 2 2" xfId="298"/>
    <cellStyle name="60% - 强调文字颜色 3 2 3" xfId="299"/>
    <cellStyle name="Accent5 - 40% 2" xfId="300"/>
    <cellStyle name="60% - 强调文字颜色 3 3" xfId="301"/>
    <cellStyle name="Accent5 - 40% 2 2" xfId="302"/>
    <cellStyle name="汇总 7" xfId="303"/>
    <cellStyle name="60% - 强调文字颜色 3 3 2" xfId="304"/>
    <cellStyle name="60% - 强调文字颜色 4 2" xfId="305"/>
    <cellStyle name="Accent6 5 2" xfId="306"/>
    <cellStyle name="60% - 强调文字颜色 4 2 2" xfId="307"/>
    <cellStyle name="60% - 强调文字颜色 4 3 2" xfId="308"/>
    <cellStyle name="常规 15" xfId="309"/>
    <cellStyle name="常规 20" xfId="310"/>
    <cellStyle name="标题 1 4 2 2" xfId="311"/>
    <cellStyle name="60% - 强调文字颜色 5 2" xfId="312"/>
    <cellStyle name="常规_exceltmp1" xfId="313"/>
    <cellStyle name="60% - 强调文字颜色 5 2 2" xfId="314"/>
    <cellStyle name="常规 2 5 3" xfId="315"/>
    <cellStyle name="百分比 2 10" xfId="316"/>
    <cellStyle name="常规 2 2 2 3 2" xfId="317"/>
    <cellStyle name="60% - 强调文字颜色 5 2 3" xfId="318"/>
    <cellStyle name="常规 2 5 4" xfId="319"/>
    <cellStyle name="60% - 强调文字颜色 5 3" xfId="320"/>
    <cellStyle name="60% - 强调文字颜色 5 3 2" xfId="321"/>
    <cellStyle name="常规 2 6 3" xfId="322"/>
    <cellStyle name="RowLevel_0" xfId="323"/>
    <cellStyle name="60% - 强调文字颜色 6 2" xfId="324"/>
    <cellStyle name="Header2" xfId="325"/>
    <cellStyle name="强调文字颜色 5 2 3" xfId="326"/>
    <cellStyle name="60% - 强调文字颜色 6 2 2" xfId="327"/>
    <cellStyle name="Header2 2" xfId="328"/>
    <cellStyle name="60% - 强调文字颜色 6 2 2 2" xfId="329"/>
    <cellStyle name="60% - 强调文字颜色 6 2 3" xfId="330"/>
    <cellStyle name="60% - 强调文字颜色 6 3" xfId="331"/>
    <cellStyle name="6mal" xfId="332"/>
    <cellStyle name="Accent4 9" xfId="333"/>
    <cellStyle name="Accent1 - 20%" xfId="334"/>
    <cellStyle name="强调文字颜色 2 2 2" xfId="335"/>
    <cellStyle name="常规 2 3 3 3" xfId="336"/>
    <cellStyle name="Accent5 - 20%" xfId="337"/>
    <cellStyle name="Accent1 - 20% 2 2" xfId="338"/>
    <cellStyle name="Accent1 - 20% 3" xfId="339"/>
    <cellStyle name="Accent6 9" xfId="340"/>
    <cellStyle name="标题 6 2 2" xfId="341"/>
    <cellStyle name="Accent1 - 40%" xfId="342"/>
    <cellStyle name="Accent1 - 40% 2" xfId="343"/>
    <cellStyle name="Accent1 - 40% 2 2" xfId="344"/>
    <cellStyle name="PSHeading 3 2" xfId="345"/>
    <cellStyle name="Accent1 - 40% 3" xfId="346"/>
    <cellStyle name="Accent1 - 60%" xfId="347"/>
    <cellStyle name="标题 1 5" xfId="348"/>
    <cellStyle name="Accent1 - 60% 2" xfId="349"/>
    <cellStyle name="常规 17 2" xfId="350"/>
    <cellStyle name="注释 4 2 2" xfId="351"/>
    <cellStyle name="标题 1 6" xfId="352"/>
    <cellStyle name="Accent1 - 60% 3" xfId="353"/>
    <cellStyle name="Date 3" xfId="354"/>
    <cellStyle name="Accent1 2" xfId="355"/>
    <cellStyle name="Currency [0]_!!!GO" xfId="356"/>
    <cellStyle name="Accent1 2 2" xfId="357"/>
    <cellStyle name="Accent1 3" xfId="358"/>
    <cellStyle name="Accent1 3 2" xfId="359"/>
    <cellStyle name="常规 2" xfId="360"/>
    <cellStyle name="Accent1 5 2" xfId="361"/>
    <cellStyle name="sstot" xfId="362"/>
    <cellStyle name="部门 3 2" xfId="363"/>
    <cellStyle name="Accent1 6" xfId="364"/>
    <cellStyle name="常规 2 2 3 2" xfId="365"/>
    <cellStyle name="Accent1 7" xfId="366"/>
    <cellStyle name="常规 2 2 3 3" xfId="367"/>
    <cellStyle name="Accent1 8" xfId="368"/>
    <cellStyle name="差_1110洱源 2" xfId="369"/>
    <cellStyle name="常规 2 2 3 4" xfId="370"/>
    <cellStyle name="Accent1 9" xfId="371"/>
    <cellStyle name="差_1110洱源 3" xfId="372"/>
    <cellStyle name="常规 9 3" xfId="373"/>
    <cellStyle name="Header1 2" xfId="374"/>
    <cellStyle name="强调文字颜色 5 2 2 2" xfId="375"/>
    <cellStyle name="Accent2" xfId="376"/>
    <cellStyle name="Accent2 - 40% 2 2" xfId="377"/>
    <cellStyle name="输入 2 4" xfId="378"/>
    <cellStyle name="日期 2" xfId="379"/>
    <cellStyle name="Accent2 - 60% 2" xfId="380"/>
    <cellStyle name="日期 2 2" xfId="381"/>
    <cellStyle name="Accent2 - 60% 2 2" xfId="382"/>
    <cellStyle name="Accent5 - 40% 3" xfId="383"/>
    <cellStyle name="日期 3" xfId="384"/>
    <cellStyle name="Accent2 - 60% 3" xfId="385"/>
    <cellStyle name="Accent2 2" xfId="386"/>
    <cellStyle name="Accent2 2 2" xfId="387"/>
    <cellStyle name="强调文字颜色 4 3" xfId="388"/>
    <cellStyle name="t" xfId="389"/>
    <cellStyle name="Accent2 3" xfId="390"/>
    <cellStyle name="Accent2 3 2" xfId="391"/>
    <cellStyle name="Accent2 4" xfId="392"/>
    <cellStyle name="Accent2 4 2" xfId="393"/>
    <cellStyle name="Accent2 5 2" xfId="394"/>
    <cellStyle name="百分比 2 9 2 2" xfId="395"/>
    <cellStyle name="Date" xfId="396"/>
    <cellStyle name="Accent2 6" xfId="397"/>
    <cellStyle name="常规 2 2 4 2" xfId="398"/>
    <cellStyle name="百分比 2 9 3" xfId="399"/>
    <cellStyle name="常规 2 2 11" xfId="400"/>
    <cellStyle name="Accent2 7" xfId="401"/>
    <cellStyle name="Accent2 8" xfId="402"/>
    <cellStyle name="Accent2 9" xfId="403"/>
    <cellStyle name="Accent3" xfId="404"/>
    <cellStyle name="Milliers_!!!GO" xfId="405"/>
    <cellStyle name="Accent3 - 20%" xfId="406"/>
    <cellStyle name="Accent5 2" xfId="407"/>
    <cellStyle name="百分比 4 3" xfId="408"/>
    <cellStyle name="常规 2 2 7" xfId="409"/>
    <cellStyle name="标题 1 3" xfId="410"/>
    <cellStyle name="Accent3 - 20% 2" xfId="411"/>
    <cellStyle name="Accent5 2 2" xfId="412"/>
    <cellStyle name="Accent5 6" xfId="413"/>
    <cellStyle name="汇总 3" xfId="414"/>
    <cellStyle name="差_0605石屏 3" xfId="415"/>
    <cellStyle name="标题 1 3 2" xfId="416"/>
    <cellStyle name="Accent3 - 20% 2 2" xfId="417"/>
    <cellStyle name="标题 1 4" xfId="418"/>
    <cellStyle name="Accent3 - 20% 3" xfId="419"/>
    <cellStyle name="好_0502通海县" xfId="420"/>
    <cellStyle name="Mon閠aire [0]_!!!GO" xfId="421"/>
    <cellStyle name="Accent4 3 2" xfId="422"/>
    <cellStyle name="Accent3 - 40%" xfId="423"/>
    <cellStyle name="Accent3 - 40% 2" xfId="424"/>
    <cellStyle name="Accent3 - 40% 2 2" xfId="425"/>
    <cellStyle name="捠壿 [0.00]_Region Orders (2)" xfId="426"/>
    <cellStyle name="Accent4 - 60%" xfId="427"/>
    <cellStyle name="Accent3 - 40% 3" xfId="428"/>
    <cellStyle name="百分比 2 6 2" xfId="429"/>
    <cellStyle name="常规 15 2 2" xfId="430"/>
    <cellStyle name="Accent4 5 2" xfId="431"/>
    <cellStyle name="Accent3 - 60%" xfId="432"/>
    <cellStyle name="Accent3 - 60% 2" xfId="433"/>
    <cellStyle name="好_M01-1 3" xfId="434"/>
    <cellStyle name="编号" xfId="435"/>
    <cellStyle name="Accent3 - 60% 2 2" xfId="436"/>
    <cellStyle name="常规 17 2 2" xfId="437"/>
    <cellStyle name="Accent3 - 60% 3" xfId="438"/>
    <cellStyle name="Accent3 2" xfId="439"/>
    <cellStyle name="comma zerodec" xfId="440"/>
    <cellStyle name="Accent3 2 2" xfId="441"/>
    <cellStyle name="Accent3 3" xfId="442"/>
    <cellStyle name="Accent3 3 2" xfId="443"/>
    <cellStyle name="解释性文本 2" xfId="444"/>
    <cellStyle name="Accent3 4" xfId="445"/>
    <cellStyle name="解释性文本 3" xfId="446"/>
    <cellStyle name="Accent3 5" xfId="447"/>
    <cellStyle name="解释性文本 3 2" xfId="448"/>
    <cellStyle name="Accent3 5 2" xfId="449"/>
    <cellStyle name="解释性文本 4" xfId="450"/>
    <cellStyle name="Accent3 6" xfId="451"/>
    <cellStyle name="常规 2 2 5 2" xfId="452"/>
    <cellStyle name="Moneda_96 Risk" xfId="453"/>
    <cellStyle name="Accent3 7" xfId="454"/>
    <cellStyle name="差 2" xfId="455"/>
    <cellStyle name="解释性文本 5" xfId="456"/>
    <cellStyle name="Accent3 8" xfId="457"/>
    <cellStyle name="差 3" xfId="458"/>
    <cellStyle name="解释性文本 6" xfId="459"/>
    <cellStyle name="百分比 2" xfId="460"/>
    <cellStyle name="常规 2 7 3 2" xfId="461"/>
    <cellStyle name="Accent3 9" xfId="462"/>
    <cellStyle name="差 4" xfId="463"/>
    <cellStyle name="解释性文本 7" xfId="464"/>
    <cellStyle name="Accent4" xfId="465"/>
    <cellStyle name="百分比 2 2 2" xfId="466"/>
    <cellStyle name="Accent4 - 20%" xfId="467"/>
    <cellStyle name="差 4 2 2" xfId="468"/>
    <cellStyle name="百分比 2 2 2 2" xfId="469"/>
    <cellStyle name="常规 2 4 2 4" xfId="470"/>
    <cellStyle name="Accent4 - 20% 2" xfId="471"/>
    <cellStyle name="百分比 2 2 2 2 2" xfId="472"/>
    <cellStyle name="Accent4 - 20% 2 2" xfId="473"/>
    <cellStyle name="百分比 2 2 2 3" xfId="474"/>
    <cellStyle name="强调 2 2" xfId="475"/>
    <cellStyle name="Accent4 - 20% 3" xfId="476"/>
    <cellStyle name="百分比 2 4 2" xfId="477"/>
    <cellStyle name="输入 4" xfId="478"/>
    <cellStyle name="Accent4 - 40%" xfId="479"/>
    <cellStyle name="Accent6 - 40%" xfId="480"/>
    <cellStyle name="百分比 2 4 2 2" xfId="481"/>
    <cellStyle name="常规 3 3" xfId="482"/>
    <cellStyle name="输入 4 2" xfId="483"/>
    <cellStyle name="Accent4 - 40% 2" xfId="484"/>
    <cellStyle name="Accent6 - 40% 2" xfId="485"/>
    <cellStyle name="商品名称 4" xfId="486"/>
    <cellStyle name="常规 3 3 2" xfId="487"/>
    <cellStyle name="输入 4 2 2" xfId="488"/>
    <cellStyle name="Accent4 - 40% 2 2" xfId="489"/>
    <cellStyle name="常规 3 4" xfId="490"/>
    <cellStyle name="输入 4 3" xfId="491"/>
    <cellStyle name="Accent4 - 40% 3" xfId="492"/>
    <cellStyle name="Accent4 - 60% 2" xfId="493"/>
    <cellStyle name="标题 7 4" xfId="494"/>
    <cellStyle name="Accent4 - 60% 2 2" xfId="495"/>
    <cellStyle name="PSSpacer" xfId="496"/>
    <cellStyle name="Accent4 - 60% 3" xfId="497"/>
    <cellStyle name="Accent4 2" xfId="498"/>
    <cellStyle name="Accent6" xfId="499"/>
    <cellStyle name="New Times Roman" xfId="500"/>
    <cellStyle name="Accent4 3" xfId="501"/>
    <cellStyle name="Accent4 4" xfId="502"/>
    <cellStyle name="借出原因" xfId="503"/>
    <cellStyle name="PSHeading 5" xfId="504"/>
    <cellStyle name="Accent4 4 2" xfId="505"/>
    <cellStyle name="百分比 4 2 2" xfId="506"/>
    <cellStyle name="Accent4 6" xfId="507"/>
    <cellStyle name="常规 2 2 6 2" xfId="508"/>
    <cellStyle name="标题 1 2 2" xfId="509"/>
    <cellStyle name="Accent4 7" xfId="510"/>
    <cellStyle name="标题 1 2 3" xfId="511"/>
    <cellStyle name="Accent4 8" xfId="512"/>
    <cellStyle name="标题 1 2 4" xfId="513"/>
    <cellStyle name="Accent5" xfId="514"/>
    <cellStyle name="常规 2 3 3 3 2" xfId="515"/>
    <cellStyle name="Accent5 - 20% 2" xfId="516"/>
    <cellStyle name="Accent5 - 20% 2 2" xfId="517"/>
    <cellStyle name="Input [yellow] 2 2 2" xfId="518"/>
    <cellStyle name="Accent5 - 20% 3" xfId="519"/>
    <cellStyle name="Accent5 - 40%" xfId="520"/>
    <cellStyle name="常规 12" xfId="521"/>
    <cellStyle name="好 4 2" xfId="522"/>
    <cellStyle name="标题 2 3 3" xfId="523"/>
    <cellStyle name="Accent5 - 60%" xfId="524"/>
    <cellStyle name="常规 12 2" xfId="525"/>
    <cellStyle name="好 4 2 2" xfId="526"/>
    <cellStyle name="Accent5 - 60% 2" xfId="527"/>
    <cellStyle name="Category" xfId="528"/>
    <cellStyle name="Accent5 3" xfId="529"/>
    <cellStyle name="Category 2" xfId="530"/>
    <cellStyle name="标题 2 3" xfId="531"/>
    <cellStyle name="Accent5 3 2" xfId="532"/>
    <cellStyle name="Comma [0]_!!!GO" xfId="533"/>
    <cellStyle name="标题 3 3" xfId="534"/>
    <cellStyle name="Accent5 4 2" xfId="535"/>
    <cellStyle name="Accent5 5" xfId="536"/>
    <cellStyle name="汇总 2" xfId="537"/>
    <cellStyle name="差_0605石屏 2" xfId="538"/>
    <cellStyle name="Accent5 5 2" xfId="539"/>
    <cellStyle name="汇总 2 2" xfId="540"/>
    <cellStyle name="差_0605石屏 2 2" xfId="541"/>
    <cellStyle name="Accent5 7" xfId="542"/>
    <cellStyle name="汇总 4" xfId="543"/>
    <cellStyle name="标题 1 3 3" xfId="544"/>
    <cellStyle name="百分比 2 3 2 2 2" xfId="545"/>
    <cellStyle name="Accent5 8" xfId="546"/>
    <cellStyle name="汇总 5" xfId="547"/>
    <cellStyle name="标题 1 3 4" xfId="548"/>
    <cellStyle name="Accent6 - 20%" xfId="549"/>
    <cellStyle name="Accent6 - 40% 2 2" xfId="550"/>
    <cellStyle name="标题 3 4 4" xfId="551"/>
    <cellStyle name="常规 3 3 3" xfId="552"/>
    <cellStyle name="常规_2007年云南省向人大报送政府收支预算表格式编制过程表" xfId="553"/>
    <cellStyle name="ColLevel_0" xfId="554"/>
    <cellStyle name="Accent6 - 40% 3" xfId="555"/>
    <cellStyle name="Accent6 - 60% 2" xfId="556"/>
    <cellStyle name="Accent6 - 60% 3" xfId="557"/>
    <cellStyle name="Accent6 8" xfId="558"/>
    <cellStyle name="标题 1 4 4" xfId="559"/>
    <cellStyle name="Comma_!!!GO" xfId="560"/>
    <cellStyle name="百分比 2 4 3" xfId="561"/>
    <cellStyle name="标题 3 3 2" xfId="562"/>
    <cellStyle name="分级显示列_1_Book1" xfId="563"/>
    <cellStyle name="Currency_!!!GO" xfId="564"/>
    <cellStyle name="常规 13" xfId="565"/>
    <cellStyle name="好 4 3" xfId="566"/>
    <cellStyle name="标题 2 3 4" xfId="567"/>
    <cellStyle name="Currency1" xfId="568"/>
    <cellStyle name="常规 2 2 11 2" xfId="569"/>
    <cellStyle name="Date 2" xfId="570"/>
    <cellStyle name="Date 2 2" xfId="571"/>
    <cellStyle name="差_0502通海县 3" xfId="572"/>
    <cellStyle name="Dollar (zero dec)" xfId="573"/>
    <cellStyle name="百分比 5 2" xfId="574"/>
    <cellStyle name="常规 2 3 6" xfId="575"/>
    <cellStyle name="标题 2 2" xfId="576"/>
    <cellStyle name="常规 5 2 2 2" xfId="577"/>
    <cellStyle name="Grey" xfId="578"/>
    <cellStyle name="Header1" xfId="579"/>
    <cellStyle name="强调文字颜色 5 2 2" xfId="580"/>
    <cellStyle name="Header2 2 2" xfId="581"/>
    <cellStyle name="Header2 3" xfId="582"/>
    <cellStyle name="Input [yellow]" xfId="583"/>
    <cellStyle name="千位分隔 2 4" xfId="584"/>
    <cellStyle name="Input [yellow] 2" xfId="585"/>
    <cellStyle name="千位分隔 2 4 2" xfId="586"/>
    <cellStyle name="Input [yellow] 2 2" xfId="587"/>
    <cellStyle name="Input [yellow] 2 3" xfId="588"/>
    <cellStyle name="常规 4 3 4 2" xfId="589"/>
    <cellStyle name="Input [yellow] 3" xfId="590"/>
    <cellStyle name="Input [yellow] 3 2" xfId="591"/>
    <cellStyle name="常规 2 10" xfId="592"/>
    <cellStyle name="强调文字颜色 3 3" xfId="593"/>
    <cellStyle name="Input Cells" xfId="594"/>
    <cellStyle name="Linked Cells" xfId="595"/>
    <cellStyle name="标题 6 3" xfId="596"/>
    <cellStyle name="Millares [0]_96 Risk" xfId="597"/>
    <cellStyle name="部门 2 2" xfId="598"/>
    <cellStyle name="常规 10 41 2" xfId="599"/>
    <cellStyle name="Millares_96 Risk" xfId="600"/>
    <cellStyle name="常规 2 2 2 2" xfId="601"/>
    <cellStyle name="Milliers [0]_!!!GO" xfId="602"/>
    <cellStyle name="千位分隔 2 3 2" xfId="603"/>
    <cellStyle name="Moneda [0]_96 Risk" xfId="604"/>
    <cellStyle name="标题 1 2 2 2" xfId="605"/>
    <cellStyle name="数量 3" xfId="606"/>
    <cellStyle name="Month" xfId="607"/>
    <cellStyle name="数量 3 2" xfId="608"/>
    <cellStyle name="Month 2" xfId="609"/>
    <cellStyle name="百分比 10" xfId="610"/>
    <cellStyle name="PSHeading 2" xfId="611"/>
    <cellStyle name="no dec" xfId="612"/>
    <cellStyle name="PSHeading 2 2" xfId="613"/>
    <cellStyle name="no dec 2" xfId="614"/>
    <cellStyle name="常规 450" xfId="615"/>
    <cellStyle name="PSHeading 2 2 2" xfId="616"/>
    <cellStyle name="no dec 2 2" xfId="617"/>
    <cellStyle name="PSHeading 2 3" xfId="618"/>
    <cellStyle name="no dec 3" xfId="619"/>
    <cellStyle name="百分比 3 3 2" xfId="620"/>
    <cellStyle name="Normal - Style1" xfId="621"/>
    <cellStyle name="Normal_!!!GO" xfId="622"/>
    <cellStyle name="百分比 2 5 2" xfId="623"/>
    <cellStyle name="常规 2 9 3" xfId="624"/>
    <cellStyle name="输入 3 3" xfId="625"/>
    <cellStyle name="PSInt" xfId="626"/>
    <cellStyle name="常规 2 4" xfId="627"/>
    <cellStyle name="per.style" xfId="628"/>
    <cellStyle name="t_HVAC Equipment (3)" xfId="629"/>
    <cellStyle name="常规 2 3 4" xfId="630"/>
    <cellStyle name="常规 94" xfId="631"/>
    <cellStyle name="Percent [2] 2" xfId="632"/>
    <cellStyle name="Percent_!!!GO" xfId="633"/>
    <cellStyle name="标题 5" xfId="634"/>
    <cellStyle name="解释性文本 2 3" xfId="635"/>
    <cellStyle name="百分比 8" xfId="636"/>
    <cellStyle name="常规 2 3 2 3 2" xfId="637"/>
    <cellStyle name="Pourcentage_pldt" xfId="638"/>
    <cellStyle name="强调文字颜色 4 2" xfId="639"/>
    <cellStyle name="PSChar 2" xfId="640"/>
    <cellStyle name="PSHeading 3 3" xfId="641"/>
    <cellStyle name="编号 2 2" xfId="642"/>
    <cellStyle name="PSDate" xfId="643"/>
    <cellStyle name="编号 2 2 2" xfId="644"/>
    <cellStyle name="PSDate 2" xfId="645"/>
    <cellStyle name="标题 4 4 2 2" xfId="646"/>
    <cellStyle name="PSDec" xfId="647"/>
    <cellStyle name="PSDec 2" xfId="648"/>
    <cellStyle name="常规 10" xfId="649"/>
    <cellStyle name="编号 4" xfId="650"/>
    <cellStyle name="常规 16 2" xfId="651"/>
    <cellStyle name="PSHeading" xfId="652"/>
    <cellStyle name="常规 451" xfId="653"/>
    <cellStyle name="PSHeading 2 2 3" xfId="654"/>
    <cellStyle name="PSHeading 2 4" xfId="655"/>
    <cellStyle name="PSHeading 3" xfId="656"/>
    <cellStyle name="常规 2 9 3 2" xfId="657"/>
    <cellStyle name="PSInt 2" xfId="658"/>
    <cellStyle name="常规 2 4 2" xfId="659"/>
    <cellStyle name="常规 2 9" xfId="660"/>
    <cellStyle name="输入 3" xfId="661"/>
    <cellStyle name="PSSpacer 2" xfId="662"/>
    <cellStyle name="sstot 2" xfId="663"/>
    <cellStyle name="Standard_AREAS" xfId="664"/>
    <cellStyle name="强调文字颜色 4 3 2" xfId="665"/>
    <cellStyle name="t 2" xfId="666"/>
    <cellStyle name="t_HVAC Equipment (3) 2" xfId="667"/>
    <cellStyle name="常规 2 3 4 2" xfId="668"/>
    <cellStyle name="百分比 2 11" xfId="669"/>
    <cellStyle name="百分比 2 3 5" xfId="670"/>
    <cellStyle name="千位分隔 2 2" xfId="671"/>
    <cellStyle name="百分比 2 11 2" xfId="672"/>
    <cellStyle name="标题 4 2" xfId="673"/>
    <cellStyle name="千位分隔 3" xfId="674"/>
    <cellStyle name="解释性文本 2 2 2" xfId="675"/>
    <cellStyle name="百分比 7 2" xfId="676"/>
    <cellStyle name="百分比 2 12" xfId="677"/>
    <cellStyle name="标题 10" xfId="678"/>
    <cellStyle name="差 4 2" xfId="679"/>
    <cellStyle name="百分比 2 2" xfId="680"/>
    <cellStyle name="百分比 2 2 3" xfId="681"/>
    <cellStyle name="百分比 2 2 3 2" xfId="682"/>
    <cellStyle name="百分比 2 3" xfId="683"/>
    <cellStyle name="百分比 2 3 2" xfId="684"/>
    <cellStyle name="常规_Sheet3" xfId="685"/>
    <cellStyle name="常规 2 14" xfId="686"/>
    <cellStyle name="百分比 2 3 2 2" xfId="687"/>
    <cellStyle name="常规 2 14 2" xfId="688"/>
    <cellStyle name="百分比 2 3 2 3" xfId="689"/>
    <cellStyle name="百分比 2 3 3" xfId="690"/>
    <cellStyle name="常规 2 15" xfId="691"/>
    <cellStyle name="百分比 2 3 3 2" xfId="692"/>
    <cellStyle name="百分比 2 4" xfId="693"/>
    <cellStyle name="百分比 2 4 3 2" xfId="694"/>
    <cellStyle name="百分比 2 4 4" xfId="695"/>
    <cellStyle name="百分比 2 5" xfId="696"/>
    <cellStyle name="百分比 2 6" xfId="697"/>
    <cellStyle name="常规 15 2" xfId="698"/>
    <cellStyle name="标题 2 2 2" xfId="699"/>
    <cellStyle name="百分比 2 7" xfId="700"/>
    <cellStyle name="常规 15 3" xfId="701"/>
    <cellStyle name="标题 2 2 3" xfId="702"/>
    <cellStyle name="百分比 2 8" xfId="703"/>
    <cellStyle name="百分比 3" xfId="704"/>
    <cellStyle name="百分比 3 2" xfId="705"/>
    <cellStyle name="百分比 3 2 2" xfId="706"/>
    <cellStyle name="百分比 3 3" xfId="707"/>
    <cellStyle name="编号 2" xfId="708"/>
    <cellStyle name="百分比 3 4" xfId="709"/>
    <cellStyle name="百分比 4 2" xfId="710"/>
    <cellStyle name="常规 2 2 6" xfId="711"/>
    <cellStyle name="标题 1 2" xfId="712"/>
    <cellStyle name="百分比 6 2" xfId="713"/>
    <cellStyle name="标题 3 2" xfId="714"/>
    <cellStyle name="标题 5 2" xfId="715"/>
    <cellStyle name="百分比 8 2" xfId="716"/>
    <cellStyle name="标题 6" xfId="717"/>
    <cellStyle name="解释性文本 2 4" xfId="718"/>
    <cellStyle name="百分比 9" xfId="719"/>
    <cellStyle name="标题 6 2" xfId="720"/>
    <cellStyle name="百分比 9 2" xfId="721"/>
    <cellStyle name="标题1 4" xfId="722"/>
    <cellStyle name="捠壿_Region Orders (2)" xfId="723"/>
    <cellStyle name="编号 2 3" xfId="724"/>
    <cellStyle name="编号 3" xfId="725"/>
    <cellStyle name="标题 1 3 2 2" xfId="726"/>
    <cellStyle name="标题 1 5 3" xfId="727"/>
    <cellStyle name="标题 2 4 2" xfId="728"/>
    <cellStyle name="常规 17 3" xfId="729"/>
    <cellStyle name="标题 1 7" xfId="730"/>
    <cellStyle name="常规 11" xfId="731"/>
    <cellStyle name="标题 2 3 2" xfId="732"/>
    <cellStyle name="常规 11 2" xfId="733"/>
    <cellStyle name="标题 2 3 2 2" xfId="734"/>
    <cellStyle name="标题 2 4" xfId="735"/>
    <cellStyle name="标题 2 4 2 2" xfId="736"/>
    <cellStyle name="标题 2 4 3" xfId="737"/>
    <cellStyle name="标题 3 2 2 2" xfId="738"/>
    <cellStyle name="好 5 2" xfId="739"/>
    <cellStyle name="标题 2 4 4" xfId="740"/>
    <cellStyle name="标题 2 5" xfId="741"/>
    <cellStyle name="常规 18 3" xfId="742"/>
    <cellStyle name="标题 2 7" xfId="743"/>
    <cellStyle name="标题 2 5 2" xfId="744"/>
    <cellStyle name="标题 2 5 3" xfId="745"/>
    <cellStyle name="常规 18 2" xfId="746"/>
    <cellStyle name="常规 5 42" xfId="747"/>
    <cellStyle name="标题 2 6" xfId="748"/>
    <cellStyle name="标题 3 2 2" xfId="749"/>
    <cellStyle name="好 5" xfId="750"/>
    <cellStyle name="标题 3 2 3" xfId="751"/>
    <cellStyle name="好 6" xfId="752"/>
    <cellStyle name="标题 3 4 3" xfId="753"/>
    <cellStyle name="标题 3 3 2 2" xfId="754"/>
    <cellStyle name="标题 3 3 3" xfId="755"/>
    <cellStyle name="商品名称 3 2" xfId="756"/>
    <cellStyle name="标题 3 3 4" xfId="757"/>
    <cellStyle name="标题 3 4" xfId="758"/>
    <cellStyle name="标题 3 4 2" xfId="759"/>
    <cellStyle name="标题 4 4 3" xfId="760"/>
    <cellStyle name="标题 3 4 2 2" xfId="761"/>
    <cellStyle name="标题 3 5" xfId="762"/>
    <cellStyle name="标题 3 5 2" xfId="763"/>
    <cellStyle name="常规 9" xfId="764"/>
    <cellStyle name="标题 3 5 3" xfId="765"/>
    <cellStyle name="常规 19 2" xfId="766"/>
    <cellStyle name="标题 3 6" xfId="767"/>
    <cellStyle name="常规 19 3" xfId="768"/>
    <cellStyle name="标题 3 7" xfId="769"/>
    <cellStyle name="数量 2 2 2" xfId="770"/>
    <cellStyle name="标题 4 2 2" xfId="771"/>
    <cellStyle name="千位分隔 3 2" xfId="772"/>
    <cellStyle name="标题 4 2 2 2" xfId="773"/>
    <cellStyle name="千位分隔 3 2 2" xfId="774"/>
    <cellStyle name="标题 4 2 3" xfId="775"/>
    <cellStyle name="千位分隔 3 3" xfId="776"/>
    <cellStyle name="标题 4 2 4" xfId="777"/>
    <cellStyle name="标题 4 3" xfId="778"/>
    <cellStyle name="千位分隔 4" xfId="779"/>
    <cellStyle name="标题 4 3 2" xfId="780"/>
    <cellStyle name="千位分隔 4 2" xfId="781"/>
    <cellStyle name="标题 4 3 2 2" xfId="782"/>
    <cellStyle name="标题 4 3 3" xfId="783"/>
    <cellStyle name="标题 4 3 4" xfId="784"/>
    <cellStyle name="标题 4 4 2" xfId="785"/>
    <cellStyle name="千位分隔 5 2" xfId="786"/>
    <cellStyle name="标题 4 4 4" xfId="787"/>
    <cellStyle name="标题 4 5" xfId="788"/>
    <cellStyle name="千位分隔 6" xfId="789"/>
    <cellStyle name="差_1110洱源" xfId="790"/>
    <cellStyle name="常规 25 2" xfId="791"/>
    <cellStyle name="标题 4 6" xfId="792"/>
    <cellStyle name="千位分隔 7" xfId="793"/>
    <cellStyle name="标题 4 7" xfId="794"/>
    <cellStyle name="千位分隔 8" xfId="795"/>
    <cellStyle name="标题 5 2 2" xfId="796"/>
    <cellStyle name="标题 5 3" xfId="797"/>
    <cellStyle name="标题 6 4" xfId="798"/>
    <cellStyle name="标题 7" xfId="799"/>
    <cellStyle name="标题 7 2" xfId="800"/>
    <cellStyle name="标题 7 2 2" xfId="801"/>
    <cellStyle name="标题 7 3" xfId="802"/>
    <cellStyle name="标题 8" xfId="803"/>
    <cellStyle name="标题 8 2" xfId="804"/>
    <cellStyle name="常规 2 7" xfId="805"/>
    <cellStyle name="标题 8 3" xfId="806"/>
    <cellStyle name="常规 2 8" xfId="807"/>
    <cellStyle name="输入 2" xfId="808"/>
    <cellStyle name="标题 9" xfId="809"/>
    <cellStyle name="常规 2 2 2 2 2 2" xfId="810"/>
    <cellStyle name="标题1" xfId="811"/>
    <cellStyle name="标题1 2" xfId="812"/>
    <cellStyle name="好_0605石屏 3" xfId="813"/>
    <cellStyle name="标题1 2 2" xfId="814"/>
    <cellStyle name="标题1 2 2 2" xfId="815"/>
    <cellStyle name="标题1 2 3" xfId="816"/>
    <cellStyle name="差 5 2" xfId="817"/>
    <cellStyle name="标题1 3" xfId="818"/>
    <cellStyle name="标题1 3 2" xfId="819"/>
    <cellStyle name="表标题" xfId="820"/>
    <cellStyle name="表标题 2" xfId="821"/>
    <cellStyle name="常规 2 2" xfId="822"/>
    <cellStyle name="部门" xfId="823"/>
    <cellStyle name="常规 2 2 2" xfId="824"/>
    <cellStyle name="部门 2" xfId="825"/>
    <cellStyle name="常规 10 41" xfId="826"/>
    <cellStyle name="常规 2 2 2 2 2" xfId="827"/>
    <cellStyle name="部门 2 2 2" xfId="828"/>
    <cellStyle name="常规 2 2 2 3" xfId="829"/>
    <cellStyle name="部门 2 3" xfId="830"/>
    <cellStyle name="常规 2 2 3" xfId="831"/>
    <cellStyle name="部门 3" xfId="832"/>
    <cellStyle name="差 2 2" xfId="833"/>
    <cellStyle name="解释性文本 5 2" xfId="834"/>
    <cellStyle name="差 2 2 2" xfId="835"/>
    <cellStyle name="差 2 3" xfId="836"/>
    <cellStyle name="解释性文本 5 3" xfId="837"/>
    <cellStyle name="差 2 4" xfId="838"/>
    <cellStyle name="差 3 2" xfId="839"/>
    <cellStyle name="差_0605石屏县" xfId="840"/>
    <cellStyle name="警告文本 6" xfId="841"/>
    <cellStyle name="差 3 2 2" xfId="842"/>
    <cellStyle name="差 3 3" xfId="843"/>
    <cellStyle name="差 3 4" xfId="844"/>
    <cellStyle name="差 4 3" xfId="845"/>
    <cellStyle name="差 4 4" xfId="846"/>
    <cellStyle name="差 5" xfId="847"/>
    <cellStyle name="差 5 3" xfId="848"/>
    <cellStyle name="差 6" xfId="849"/>
    <cellStyle name="差_0502通海县 2 2" xfId="850"/>
    <cellStyle name="常规 5 2 3" xfId="851"/>
    <cellStyle name="差 8" xfId="852"/>
    <cellStyle name="差_0502通海县" xfId="853"/>
    <cellStyle name="差_0502通海县 2" xfId="854"/>
    <cellStyle name="差_0605石屏县 2" xfId="855"/>
    <cellStyle name="差_0605石屏县 2 2" xfId="856"/>
    <cellStyle name="差_0605石屏县 3" xfId="857"/>
    <cellStyle name="差_1110洱源 2 2" xfId="858"/>
    <cellStyle name="差_11大理" xfId="859"/>
    <cellStyle name="差_11大理 2" xfId="860"/>
    <cellStyle name="差_11大理 3" xfId="861"/>
    <cellStyle name="常规 2 2 3 2 2" xfId="862"/>
    <cellStyle name="差_2007年地州资金往来对账表" xfId="863"/>
    <cellStyle name="差_2007年地州资金往来对账表 2" xfId="864"/>
    <cellStyle name="差_2007年地州资金往来对账表 2 2" xfId="865"/>
    <cellStyle name="差_2007年地州资金往来对账表 3" xfId="866"/>
    <cellStyle name="差_2008年地州对账表(国库资金）" xfId="867"/>
    <cellStyle name="常规 28" xfId="868"/>
    <cellStyle name="差_2008年地州对账表(国库资金） 2" xfId="869"/>
    <cellStyle name="差_2008年地州对账表(国库资金） 2 2" xfId="870"/>
    <cellStyle name="适中 3" xfId="871"/>
    <cellStyle name="差_Book1" xfId="872"/>
    <cellStyle name="差_M01-1" xfId="873"/>
    <cellStyle name="常规 2 9 2" xfId="874"/>
    <cellStyle name="输入 3 2" xfId="875"/>
    <cellStyle name="常规 2 3" xfId="876"/>
    <cellStyle name="差_M01-1 2" xfId="877"/>
    <cellStyle name="昗弨_Pacific Region P&amp;L" xfId="878"/>
    <cellStyle name="常规 2 9 2 2" xfId="879"/>
    <cellStyle name="输入 3 2 2" xfId="880"/>
    <cellStyle name="常规 2 3 2" xfId="881"/>
    <cellStyle name="常规 2 3 2 2" xfId="882"/>
    <cellStyle name="差_M01-1 2 2" xfId="883"/>
    <cellStyle name="常规 2 3 3" xfId="884"/>
    <cellStyle name="差_M01-1 3" xfId="885"/>
    <cellStyle name="常规 10 2" xfId="886"/>
    <cellStyle name="常规 10 2 2" xfId="887"/>
    <cellStyle name="常规 3 3 2 3" xfId="888"/>
    <cellStyle name="常规 10 2 2 2" xfId="889"/>
    <cellStyle name="常规 10 2 3" xfId="890"/>
    <cellStyle name="汇总 6 2" xfId="891"/>
    <cellStyle name="常规 10 2_报预算局：2016年云南省及省本级1-7月社保基金预算执行情况表（0823）" xfId="892"/>
    <cellStyle name="常规 10 3" xfId="893"/>
    <cellStyle name="常规 11 2 2" xfId="894"/>
    <cellStyle name="常规 11 3" xfId="895"/>
    <cellStyle name="常规 11 3 2" xfId="896"/>
    <cellStyle name="常规 430" xfId="897"/>
    <cellStyle name="常规 13 2" xfId="898"/>
    <cellStyle name="常规 14" xfId="899"/>
    <cellStyle name="好 4 4" xfId="900"/>
    <cellStyle name="常规 14 2" xfId="901"/>
    <cellStyle name="常规 16" xfId="902"/>
    <cellStyle name="常规 21" xfId="903"/>
    <cellStyle name="检查单元格 2 2 2" xfId="904"/>
    <cellStyle name="分级显示行_1_Book1" xfId="905"/>
    <cellStyle name="常规 4 2 2 2 2" xfId="906"/>
    <cellStyle name="常规 6 4 2" xfId="907"/>
    <cellStyle name="常规 17" xfId="908"/>
    <cellStyle name="常规 22" xfId="909"/>
    <cellStyle name="注释 4 2" xfId="910"/>
    <cellStyle name="常规 18" xfId="911"/>
    <cellStyle name="常规 23" xfId="912"/>
    <cellStyle name="注释 4 3" xfId="913"/>
    <cellStyle name="常规 18 2 2" xfId="914"/>
    <cellStyle name="常规 5 42 2" xfId="915"/>
    <cellStyle name="常规 19" xfId="916"/>
    <cellStyle name="常规 24" xfId="917"/>
    <cellStyle name="注释 4 4" xfId="918"/>
    <cellStyle name="常规 19 10" xfId="919"/>
    <cellStyle name="常规 19 2 2" xfId="920"/>
    <cellStyle name="适中 3 3" xfId="921"/>
    <cellStyle name="常规 2 10 2" xfId="922"/>
    <cellStyle name="强调文字颜色 3 3 2" xfId="923"/>
    <cellStyle name="常规 2 11" xfId="924"/>
    <cellStyle name="适中 4 3" xfId="925"/>
    <cellStyle name="常规 2 11 2" xfId="926"/>
    <cellStyle name="常规 2 12" xfId="927"/>
    <cellStyle name="常规 2 13" xfId="928"/>
    <cellStyle name="常规 2 13 2" xfId="929"/>
    <cellStyle name="常规 2 2 2 2 3" xfId="930"/>
    <cellStyle name="常规 2 2 2 4 2" xfId="931"/>
    <cellStyle name="强调文字颜色 1 2" xfId="932"/>
    <cellStyle name="常规 2 2 3 3 2" xfId="933"/>
    <cellStyle name="常规 2 2 5" xfId="934"/>
    <cellStyle name="数量" xfId="935"/>
    <cellStyle name="常规 2 3 2 2 2" xfId="936"/>
    <cellStyle name="数量 2" xfId="937"/>
    <cellStyle name="常规 2 3 2 2 2 2" xfId="938"/>
    <cellStyle name="常规 2 3 2 2 3" xfId="939"/>
    <cellStyle name="常规 2 3 2 3" xfId="940"/>
    <cellStyle name="常规 2 3 5" xfId="941"/>
    <cellStyle name="常规 2 3 5 2" xfId="942"/>
    <cellStyle name="常规 2 4 2 2" xfId="943"/>
    <cellStyle name="常规 2 4 2 2 2" xfId="944"/>
    <cellStyle name="常规 2 4 2 3" xfId="945"/>
    <cellStyle name="输出 2 2 2" xfId="946"/>
    <cellStyle name="常规 2 4 2 3 2" xfId="947"/>
    <cellStyle name="常规 2 4 3" xfId="948"/>
    <cellStyle name="常规 2 4 3 2" xfId="949"/>
    <cellStyle name="常规 2 4 4" xfId="950"/>
    <cellStyle name="常规 2 4 4 2" xfId="951"/>
    <cellStyle name="常规 7 2 2" xfId="952"/>
    <cellStyle name="常规 2 4 5" xfId="953"/>
    <cellStyle name="常规 2 9 4" xfId="954"/>
    <cellStyle name="好_2008年地州对账表(国库资金） 2" xfId="955"/>
    <cellStyle name="输入 3 4" xfId="956"/>
    <cellStyle name="常规 2 5" xfId="957"/>
    <cellStyle name="常规 2 5 2" xfId="958"/>
    <cellStyle name="常规 2 5 2 2" xfId="959"/>
    <cellStyle name="检查单元格 6" xfId="960"/>
    <cellStyle name="常规 2 5 2 2 2" xfId="961"/>
    <cellStyle name="常规 2 5 2 3" xfId="962"/>
    <cellStyle name="检查单元格 7" xfId="963"/>
    <cellStyle name="输出 3 2 2" xfId="964"/>
    <cellStyle name="千位分隔 2" xfId="965"/>
    <cellStyle name="常规 7 3 2" xfId="966"/>
    <cellStyle name="常规 2 5 5" xfId="967"/>
    <cellStyle name="常规 2 6" xfId="968"/>
    <cellStyle name="常规 2 6 2" xfId="969"/>
    <cellStyle name="常规 2 6 2 2" xfId="970"/>
    <cellStyle name="常规 2 6 2 2 2" xfId="971"/>
    <cellStyle name="常规 2 6 3 2" xfId="972"/>
    <cellStyle name="检查单元格 3 2 2" xfId="973"/>
    <cellStyle name="常规 2 6 4" xfId="974"/>
    <cellStyle name="常规 2 6 4 2" xfId="975"/>
    <cellStyle name="常规 2 7 3" xfId="976"/>
    <cellStyle name="常规 2 8 2" xfId="977"/>
    <cellStyle name="输入 2 2" xfId="978"/>
    <cellStyle name="常规 25" xfId="979"/>
    <cellStyle name="常规 30" xfId="980"/>
    <cellStyle name="常规 26" xfId="981"/>
    <cellStyle name="常规 27" xfId="982"/>
    <cellStyle name="常规 29" xfId="983"/>
    <cellStyle name="常规 3" xfId="984"/>
    <cellStyle name="输出 4 2" xfId="985"/>
    <cellStyle name="常规 3 2" xfId="986"/>
    <cellStyle name="输出 4 2 2" xfId="987"/>
    <cellStyle name="适中 4" xfId="988"/>
    <cellStyle name="常规 3 2 2" xfId="989"/>
    <cellStyle name="适中 4 2" xfId="990"/>
    <cellStyle name="常规 3 2 2 2" xfId="991"/>
    <cellStyle name="适中 6" xfId="992"/>
    <cellStyle name="常规 3 2 4" xfId="993"/>
    <cellStyle name="常规 3 2 4 2" xfId="994"/>
    <cellStyle name="常规 3 3 2 2" xfId="995"/>
    <cellStyle name="常规 3 3 2 2 2" xfId="996"/>
    <cellStyle name="常规 3 3 3 2" xfId="997"/>
    <cellStyle name="常规_2007年云南省向人大报送政府收支预算表格式编制过程表 2" xfId="998"/>
    <cellStyle name="常规 3 3 4" xfId="999"/>
    <cellStyle name="强调 3" xfId="1000"/>
    <cellStyle name="常规 3 3 4 2" xfId="1001"/>
    <cellStyle name="常规 3 4 2" xfId="1002"/>
    <cellStyle name="检查单元格 2 4" xfId="1003"/>
    <cellStyle name="常规 3 4 2 2" xfId="1004"/>
    <cellStyle name="常规 3 5" xfId="1005"/>
    <cellStyle name="常规 3 5 2" xfId="1006"/>
    <cellStyle name="常规 3 6" xfId="1007"/>
    <cellStyle name="常规 3 6 2" xfId="1008"/>
    <cellStyle name="常规 3 7" xfId="1009"/>
    <cellStyle name="常规 3 8" xfId="1010"/>
    <cellStyle name="常规 3_Book1" xfId="1011"/>
    <cellStyle name="常规 4" xfId="1012"/>
    <cellStyle name="输出 4 3" xfId="1013"/>
    <cellStyle name="常规 4 2" xfId="1014"/>
    <cellStyle name="常规 4 2 2" xfId="1015"/>
    <cellStyle name="常规 4 4" xfId="1016"/>
    <cellStyle name="常规 4 2 2 2" xfId="1017"/>
    <cellStyle name="常规 6 4" xfId="1018"/>
    <cellStyle name="常规 4 2 3" xfId="1019"/>
    <cellStyle name="常规 4 5" xfId="1020"/>
    <cellStyle name="常规 4 2 3 2" xfId="1021"/>
    <cellStyle name="常规 7 4" xfId="1022"/>
    <cellStyle name="常规 4 2 4" xfId="1023"/>
    <cellStyle name="常规 4 6" xfId="1024"/>
    <cellStyle name="常规 4 2 4 2" xfId="1025"/>
    <cellStyle name="常规 4 6 2" xfId="1026"/>
    <cellStyle name="常规 439" xfId="1027"/>
    <cellStyle name="常规 444" xfId="1028"/>
    <cellStyle name="常规 8 4" xfId="1029"/>
    <cellStyle name="常规 4 2 5" xfId="1030"/>
    <cellStyle name="常规 4 7" xfId="1031"/>
    <cellStyle name="常规 4 3" xfId="1032"/>
    <cellStyle name="常规 4 3 2" xfId="1033"/>
    <cellStyle name="常规 5 4" xfId="1034"/>
    <cellStyle name="常规 4 3 2 2" xfId="1035"/>
    <cellStyle name="常规 5 4 2" xfId="1036"/>
    <cellStyle name="常规 4 3 2 2 2" xfId="1037"/>
    <cellStyle name="常规 4 3 2 3" xfId="1038"/>
    <cellStyle name="常规 4 3 3" xfId="1039"/>
    <cellStyle name="常规 5 5" xfId="1040"/>
    <cellStyle name="常规 4 3 3 2" xfId="1041"/>
    <cellStyle name="常规 4 3 4" xfId="1042"/>
    <cellStyle name="常规 431" xfId="1043"/>
    <cellStyle name="常规 432" xfId="1044"/>
    <cellStyle name="链接单元格 2" xfId="1045"/>
    <cellStyle name="好_1110洱源 2 2" xfId="1046"/>
    <cellStyle name="常规 448" xfId="1047"/>
    <cellStyle name="常规 449" xfId="1048"/>
    <cellStyle name="常规 452" xfId="1049"/>
    <cellStyle name="常规 5 2 3 2" xfId="1050"/>
    <cellStyle name="常规 5 2 4" xfId="1051"/>
    <cellStyle name="常规 5 3 2" xfId="1052"/>
    <cellStyle name="常规 6 2 2" xfId="1053"/>
    <cellStyle name="常规 6 3" xfId="1054"/>
    <cellStyle name="常规 6 3 2" xfId="1055"/>
    <cellStyle name="常规 6 3 2 2" xfId="1056"/>
    <cellStyle name="常规 6 3 3" xfId="1057"/>
    <cellStyle name="常规 7" xfId="1058"/>
    <cellStyle name="常规 7 2" xfId="1059"/>
    <cellStyle name="常规 8" xfId="1060"/>
    <cellStyle name="常规 9 2 2" xfId="1061"/>
    <cellStyle name="注释 7" xfId="1062"/>
    <cellStyle name="常规 9 2 2 2" xfId="1063"/>
    <cellStyle name="常规 9 2 3" xfId="1064"/>
    <cellStyle name="注释 8" xfId="1065"/>
    <cellStyle name="常规 9 3 2" xfId="1066"/>
    <cellStyle name="常规 9 4" xfId="1067"/>
    <cellStyle name="常规 9 5" xfId="1068"/>
    <cellStyle name="常规 95" xfId="1069"/>
    <cellStyle name="常规_2004年基金预算(二稿)" xfId="1070"/>
    <cellStyle name="常规_2007年云南省向人大报送政府收支预算表格式编制过程表 2 2" xfId="1071"/>
    <cellStyle name="计算 2 3" xfId="1072"/>
    <cellStyle name="常规_2007年云南省向人大报送政府收支预算表格式编制过程表 2 2 2" xfId="1073"/>
    <cellStyle name="数量 4" xfId="1074"/>
    <cellStyle name="常规_2007年云南省向人大报送政府收支预算表格式编制过程表 2 3" xfId="1075"/>
    <cellStyle name="计算 2 4" xfId="1076"/>
    <cellStyle name="常规_2007年云南省向人大报送政府收支预算表格式编制过程表 2 4 2" xfId="1077"/>
    <cellStyle name="超级链接 3" xfId="1078"/>
    <cellStyle name="超链接 2" xfId="1079"/>
    <cellStyle name="超链接 2 2" xfId="1080"/>
    <cellStyle name="超链接 2 2 2" xfId="1081"/>
    <cellStyle name="超链接 3" xfId="1082"/>
    <cellStyle name="超链接 3 2" xfId="1083"/>
    <cellStyle name="超链接 4" xfId="1084"/>
    <cellStyle name="超链接 4 2" xfId="1085"/>
    <cellStyle name="好 2" xfId="1086"/>
    <cellStyle name="好 2 2" xfId="1087"/>
    <cellStyle name="好 2 2 2" xfId="1088"/>
    <cellStyle name="好 3" xfId="1089"/>
    <cellStyle name="好 3 2" xfId="1090"/>
    <cellStyle name="好 4" xfId="1091"/>
    <cellStyle name="好 5 3" xfId="1092"/>
    <cellStyle name="商品名称 2 3" xfId="1093"/>
    <cellStyle name="好_2008年地州对账表(国库资金） 2 2" xfId="1094"/>
    <cellStyle name="好 8" xfId="1095"/>
    <cellStyle name="好_0502通海县 2" xfId="1096"/>
    <cellStyle name="好_0502通海县 2 2" xfId="1097"/>
    <cellStyle name="好_0502通海县 3" xfId="1098"/>
    <cellStyle name="好_0605石屏" xfId="1099"/>
    <cellStyle name="好_0605石屏 2" xfId="1100"/>
    <cellStyle name="好_0605石屏 2 2" xfId="1101"/>
    <cellStyle name="好_0605石屏县" xfId="1102"/>
    <cellStyle name="好_0605石屏县 2" xfId="1103"/>
    <cellStyle name="好_0605石屏县 3" xfId="1104"/>
    <cellStyle name="好_1110洱源" xfId="1105"/>
    <cellStyle name="解释性文本 4 3" xfId="1106"/>
    <cellStyle name="好_1110洱源 2" xfId="1107"/>
    <cellStyle name="解释性文本 4 4" xfId="1108"/>
    <cellStyle name="好_1110洱源 3" xfId="1109"/>
    <cellStyle name="好_11大理" xfId="1110"/>
    <cellStyle name="好_11大理 2" xfId="1111"/>
    <cellStyle name="好_11大理 2 2" xfId="1112"/>
    <cellStyle name="好_M01-1 2" xfId="1113"/>
    <cellStyle name="好_11大理 3" xfId="1114"/>
    <cellStyle name="好_2007年地州资金往来对账表" xfId="1115"/>
    <cellStyle name="好_2007年地州资金往来对账表 2" xfId="1116"/>
    <cellStyle name="好_2007年地州资金往来对账表 2 2" xfId="1117"/>
    <cellStyle name="好_2008年地州对账表(国库资金） 3" xfId="1118"/>
    <cellStyle name="好_Book1" xfId="1119"/>
    <cellStyle name="好_Book1 2" xfId="1120"/>
    <cellStyle name="好_M01-1" xfId="1121"/>
    <cellStyle name="好_M01-1 2 2" xfId="1122"/>
    <cellStyle name="后继超级链接" xfId="1123"/>
    <cellStyle name="后继超级链接 2" xfId="1124"/>
    <cellStyle name="后继超级链接 2 2" xfId="1125"/>
    <cellStyle name="后继超级链接 3" xfId="1126"/>
    <cellStyle name="汇总 2 2 2" xfId="1127"/>
    <cellStyle name="汇总 8" xfId="1128"/>
    <cellStyle name="汇总 2 2 2 2" xfId="1129"/>
    <cellStyle name="警告文本 2 2 2" xfId="1130"/>
    <cellStyle name="汇总 2 2 3" xfId="1131"/>
    <cellStyle name="检查单元格 2" xfId="1132"/>
    <cellStyle name="汇总 2 3" xfId="1133"/>
    <cellStyle name="检查单元格 2 2" xfId="1134"/>
    <cellStyle name="汇总 2 3 2" xfId="1135"/>
    <cellStyle name="检查单元格 3" xfId="1136"/>
    <cellStyle name="汇总 2 4" xfId="1137"/>
    <cellStyle name="检查单元格 3 2" xfId="1138"/>
    <cellStyle name="汇总 2 4 2" xfId="1139"/>
    <cellStyle name="检查单元格 4" xfId="1140"/>
    <cellStyle name="汇总 2 5" xfId="1141"/>
    <cellStyle name="汇总 3 2" xfId="1142"/>
    <cellStyle name="汇总 3 2 2" xfId="1143"/>
    <cellStyle name="汇总 3 2 2 2" xfId="1144"/>
    <cellStyle name="警告文本 3 2 2" xfId="1145"/>
    <cellStyle name="汇总 3 2 3" xfId="1146"/>
    <cellStyle name="汇总 3 3 2" xfId="1147"/>
    <cellStyle name="汇总 3 4" xfId="1148"/>
    <cellStyle name="汇总 3 4 2" xfId="1149"/>
    <cellStyle name="汇总 3 5" xfId="1150"/>
    <cellStyle name="汇总 4 2" xfId="1151"/>
    <cellStyle name="汇总 4 2 2" xfId="1152"/>
    <cellStyle name="汇总 4 2 2 2" xfId="1153"/>
    <cellStyle name="警告文本 4 2 2" xfId="1154"/>
    <cellStyle name="汇总 4 2 3" xfId="1155"/>
    <cellStyle name="汇总 4 3" xfId="1156"/>
    <cellStyle name="汇总 4 3 2" xfId="1157"/>
    <cellStyle name="汇总 4 4" xfId="1158"/>
    <cellStyle name="汇总 4 4 2" xfId="1159"/>
    <cellStyle name="汇总 4 5" xfId="1160"/>
    <cellStyle name="汇总 5 2" xfId="1161"/>
    <cellStyle name="汇总 5 2 2" xfId="1162"/>
    <cellStyle name="汇总 5 3" xfId="1163"/>
    <cellStyle name="汇总 5 3 2" xfId="1164"/>
    <cellStyle name="千分位_97-917" xfId="1165"/>
    <cellStyle name="汇总 5 4" xfId="1166"/>
    <cellStyle name="汇总 7 2" xfId="1167"/>
    <cellStyle name="汇总 8 2" xfId="1168"/>
    <cellStyle name="计算 2" xfId="1169"/>
    <cellStyle name="计算 2 2" xfId="1170"/>
    <cellStyle name="计算 2 2 2" xfId="1171"/>
    <cellStyle name="计算 3" xfId="1172"/>
    <cellStyle name="计算 3 2" xfId="1173"/>
    <cellStyle name="计算 3 2 2" xfId="1174"/>
    <cellStyle name="计算 3 4" xfId="1175"/>
    <cellStyle name="计算 4 2" xfId="1176"/>
    <cellStyle name="计算 4 3" xfId="1177"/>
    <cellStyle name="计算 4 4" xfId="1178"/>
    <cellStyle name="计算 5" xfId="1179"/>
    <cellStyle name="计算 5 2" xfId="1180"/>
    <cellStyle name="计算 5 3" xfId="1181"/>
    <cellStyle name="计算 6" xfId="1182"/>
    <cellStyle name="计算 7" xfId="1183"/>
    <cellStyle name="计算 8" xfId="1184"/>
    <cellStyle name="检查单元格 2 3" xfId="1185"/>
    <cellStyle name="检查单元格 3 3" xfId="1186"/>
    <cellStyle name="检查单元格 4 2" xfId="1187"/>
    <cellStyle name="检查单元格 4 2 2" xfId="1188"/>
    <cellStyle name="检查单元格 4 3" xfId="1189"/>
    <cellStyle name="检查单元格 4 4" xfId="1190"/>
    <cellStyle name="检查单元格 5" xfId="1191"/>
    <cellStyle name="检查单元格 5 2" xfId="1192"/>
    <cellStyle name="检查单元格 5 3" xfId="1193"/>
    <cellStyle name="检查单元格 8" xfId="1194"/>
    <cellStyle name="解释性文本 3 3" xfId="1195"/>
    <cellStyle name="解释性文本 3 4" xfId="1196"/>
    <cellStyle name="解释性文本 4 2" xfId="1197"/>
    <cellStyle name="解释性文本 4 2 2" xfId="1198"/>
    <cellStyle name="借出原因 2" xfId="1199"/>
    <cellStyle name="借出原因 2 2" xfId="1200"/>
    <cellStyle name="借出原因 2 2 2" xfId="1201"/>
    <cellStyle name="借出原因 2 3" xfId="1202"/>
    <cellStyle name="借出原因 3" xfId="1203"/>
    <cellStyle name="借出原因 3 2" xfId="1204"/>
    <cellStyle name="借出原因 4" xfId="1205"/>
    <cellStyle name="警告文本 2" xfId="1206"/>
    <cellStyle name="警告文本 2 2" xfId="1207"/>
    <cellStyle name="警告文本 2 3" xfId="1208"/>
    <cellStyle name="警告文本 2 4" xfId="1209"/>
    <cellStyle name="警告文本 3" xfId="1210"/>
    <cellStyle name="警告文本 3 2" xfId="1211"/>
    <cellStyle name="警告文本 3 3" xfId="1212"/>
    <cellStyle name="警告文本 3 4" xfId="1213"/>
    <cellStyle name="警告文本 4" xfId="1214"/>
    <cellStyle name="警告文本 4 3" xfId="1215"/>
    <cellStyle name="警告文本 4 4" xfId="1216"/>
    <cellStyle name="警告文本 5" xfId="1217"/>
    <cellStyle name="警告文本 5 2" xfId="1218"/>
    <cellStyle name="警告文本 5 3" xfId="1219"/>
    <cellStyle name="警告文本 7" xfId="1220"/>
    <cellStyle name="链接单元格 2 2" xfId="1221"/>
    <cellStyle name="链接单元格 2 2 2" xfId="1222"/>
    <cellStyle name="链接单元格 2 3" xfId="1223"/>
    <cellStyle name="链接单元格 2 4" xfId="1224"/>
    <cellStyle name="链接单元格 3 2" xfId="1225"/>
    <cellStyle name="链接单元格 3 3" xfId="1226"/>
    <cellStyle name="链接单元格 3 4" xfId="1227"/>
    <cellStyle name="链接单元格 4 2" xfId="1228"/>
    <cellStyle name="链接单元格 4 2 2" xfId="1229"/>
    <cellStyle name="链接单元格 4 3" xfId="1230"/>
    <cellStyle name="链接单元格 4 4" xfId="1231"/>
    <cellStyle name="链接单元格 5 2" xfId="1232"/>
    <cellStyle name="链接单元格 5 3" xfId="1233"/>
    <cellStyle name="普通_97-917" xfId="1234"/>
    <cellStyle name="千位分隔 11" xfId="1235"/>
    <cellStyle name="输入 8" xfId="1236"/>
    <cellStyle name="千分位[0]_laroux" xfId="1237"/>
    <cellStyle name="千位[0]_ 方正PC" xfId="1238"/>
    <cellStyle name="常规_表样--2016年1至7月云南省及省本级地方财政收支执行情况（国资预算）全省数据与国库一致send预算局826" xfId="1239"/>
    <cellStyle name="千位_ 方正PC" xfId="1240"/>
    <cellStyle name="千位分隔 11 2" xfId="1241"/>
    <cellStyle name="千位分隔 2 2 2" xfId="1242"/>
    <cellStyle name="千位分隔 4 6" xfId="1243"/>
    <cellStyle name="千位分隔 4 6 2" xfId="1244"/>
    <cellStyle name="千位分隔 7 2" xfId="1245"/>
    <cellStyle name="千位分隔 8 2" xfId="1246"/>
    <cellStyle name="强调文字颜色 4 2 2 2" xfId="1247"/>
    <cellStyle name="千位分隔 9" xfId="1248"/>
    <cellStyle name="强调 1" xfId="1249"/>
    <cellStyle name="强调 1 2" xfId="1250"/>
    <cellStyle name="强调 2" xfId="1251"/>
    <cellStyle name="强调 3 2" xfId="1252"/>
    <cellStyle name="强调文字颜色 1 2 2" xfId="1253"/>
    <cellStyle name="强调文字颜色 1 2 2 2" xfId="1254"/>
    <cellStyle name="强调文字颜色 1 2 3" xfId="1255"/>
    <cellStyle name="强调文字颜色 6 2 2 2" xfId="1256"/>
    <cellStyle name="强调文字颜色 1 3" xfId="1257"/>
    <cellStyle name="强调文字颜色 1 3 2" xfId="1258"/>
    <cellStyle name="强调文字颜色 2 2" xfId="1259"/>
    <cellStyle name="强调文字颜色 2 2 3" xfId="1260"/>
    <cellStyle name="强调文字颜色 2 3" xfId="1261"/>
    <cellStyle name="强调文字颜色 3 2" xfId="1262"/>
    <cellStyle name="适中 2 3" xfId="1263"/>
    <cellStyle name="强调文字颜色 3 2 2" xfId="1264"/>
    <cellStyle name="强调文字颜色 3 2 2 2" xfId="1265"/>
    <cellStyle name="适中 2 4" xfId="1266"/>
    <cellStyle name="强调文字颜色 3 2 3" xfId="1267"/>
    <cellStyle name="强调文字颜色 4 2 2" xfId="1268"/>
    <cellStyle name="强调文字颜色 4 2 3" xfId="1269"/>
    <cellStyle name="强调文字颜色 5 2" xfId="1270"/>
    <cellStyle name="强调文字颜色 5 3" xfId="1271"/>
    <cellStyle name="强调文字颜色 5 3 2" xfId="1272"/>
    <cellStyle name="强调文字颜色 6 2" xfId="1273"/>
    <cellStyle name="强调文字颜色 6 2 2" xfId="1274"/>
    <cellStyle name="强调文字颜色 6 2 3" xfId="1275"/>
    <cellStyle name="强调文字颜色 6 3" xfId="1276"/>
    <cellStyle name="强调文字颜色 6 3 2" xfId="1277"/>
    <cellStyle name="日期 2 2 2" xfId="1278"/>
    <cellStyle name="日期 2 3" xfId="1279"/>
    <cellStyle name="日期 3 2" xfId="1280"/>
    <cellStyle name="日期 4" xfId="1281"/>
    <cellStyle name="商品名称" xfId="1282"/>
    <cellStyle name="商品名称 2" xfId="1283"/>
    <cellStyle name="商品名称 2 2 2" xfId="1284"/>
    <cellStyle name="商品名称 3" xfId="1285"/>
    <cellStyle name="适中 2" xfId="1286"/>
    <cellStyle name="适中 3 2" xfId="1287"/>
    <cellStyle name="适中 3 2 2" xfId="1288"/>
    <cellStyle name="适中 3 4" xfId="1289"/>
    <cellStyle name="适中 4 2 2" xfId="1290"/>
    <cellStyle name="适中 4 4" xfId="1291"/>
    <cellStyle name="输出 2" xfId="1292"/>
    <cellStyle name="输出 2 2" xfId="1293"/>
    <cellStyle name="输出 2 3" xfId="1294"/>
    <cellStyle name="输出 2 4" xfId="1295"/>
    <cellStyle name="输出 3" xfId="1296"/>
    <cellStyle name="输出 3 2" xfId="1297"/>
    <cellStyle name="输出 4" xfId="1298"/>
    <cellStyle name="输出 5" xfId="1299"/>
    <cellStyle name="寘嬫愗傝_Region Orders (2)" xfId="1300"/>
    <cellStyle name="输出 5 2" xfId="1301"/>
    <cellStyle name="输出 5 3" xfId="1302"/>
    <cellStyle name="输出 6" xfId="1303"/>
    <cellStyle name="输出 7" xfId="1304"/>
    <cellStyle name="输出 8" xfId="1305"/>
    <cellStyle name="输入 2 2 2" xfId="1306"/>
    <cellStyle name="输入 2 3" xfId="1307"/>
    <cellStyle name="输入 4 4" xfId="1308"/>
    <cellStyle name="输入 5" xfId="1309"/>
    <cellStyle name="输入 5 2" xfId="1310"/>
    <cellStyle name="输入 5 3" xfId="1311"/>
    <cellStyle name="输入 6" xfId="1312"/>
    <cellStyle name="输入 7" xfId="1313"/>
    <cellStyle name="数量 2 2" xfId="1314"/>
    <cellStyle name="数量 2 3" xfId="1315"/>
    <cellStyle name="未定义" xfId="1316"/>
    <cellStyle name="样式 1" xfId="1317"/>
    <cellStyle name="寘嬫愗傝 [0.00]_Region Orders (2)" xfId="1318"/>
    <cellStyle name="注释 2 2" xfId="1319"/>
    <cellStyle name="注释 2 2 2" xfId="1320"/>
    <cellStyle name="注释 2 3" xfId="1321"/>
    <cellStyle name="注释 2 4" xfId="1322"/>
    <cellStyle name="注释 3" xfId="1323"/>
    <cellStyle name="注释 3 2" xfId="1324"/>
    <cellStyle name="注释 3 2 2" xfId="1325"/>
    <cellStyle name="注释 3 3" xfId="1326"/>
    <cellStyle name="注释 3 4" xfId="1327"/>
    <cellStyle name="注释 4" xfId="1328"/>
    <cellStyle name="注释 5" xfId="1329"/>
    <cellStyle name="注释 5 2" xfId="1330"/>
    <cellStyle name="注释 5 3" xfId="1331"/>
    <cellStyle name="注释 6" xfId="1332"/>
    <cellStyle name="Normal" xfId="1333"/>
  </cellStyles>
  <dxfs count="5">
    <dxf>
      <font>
        <color indexed="9"/>
      </font>
    </dxf>
    <dxf>
      <font>
        <b val="1"/>
        <i val="0"/>
      </font>
    </dxf>
    <dxf>
      <font>
        <color indexed="10"/>
      </font>
    </dxf>
    <dxf>
      <font>
        <b val="0"/>
        <color indexed="9"/>
      </font>
    </dxf>
    <dxf>
      <font>
        <b val="0"/>
        <i val="0"/>
        <color indexed="10"/>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haredStrings" Target="sharedStrings.xml"/><Relationship Id="rId37" Type="http://schemas.openxmlformats.org/officeDocument/2006/relationships/styles" Target="styles.xml"/><Relationship Id="rId36" Type="http://schemas.openxmlformats.org/officeDocument/2006/relationships/theme" Target="theme/theme1.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YLX-346\Desktop\&#24037;&#20316;&#25991;&#20214;&#22841;\3...&#25919;&#24220;&#39044;&#31639;&#20844;&#24320;\2026&#24180;&#25919;&#24220;&#39044;&#31639;&#20844;&#24320;&#65288;&#33609;&#31295;&#65289;\\\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YLX-346\Desktop\&#24037;&#20316;&#25991;&#20214;&#22841;\3...&#25919;&#24220;&#39044;&#31639;&#20844;&#24320;\2026&#24180;&#25919;&#24220;&#39044;&#31639;&#20844;&#24320;&#65288;&#33609;&#31295;&#65289;\\\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F53"/>
  <sheetViews>
    <sheetView showGridLines="0" showZeros="0" view="pageBreakPreview" zoomScaleNormal="90" workbookViewId="0">
      <pane ySplit="4" topLeftCell="A16" activePane="bottomLeft" state="frozen"/>
      <selection/>
      <selection pane="bottomLeft" activeCell="H11" sqref="H11"/>
    </sheetView>
  </sheetViews>
  <sheetFormatPr defaultColWidth="9" defaultRowHeight="14.25" outlineLevelCol="5"/>
  <cols>
    <col min="1" max="1" width="17.6333333333333" style="272" customWidth="1"/>
    <col min="2" max="2" width="50.75" style="272" customWidth="1"/>
    <col min="3" max="4" width="20.6333333333333" style="272" customWidth="1"/>
    <col min="5" max="5" width="20.6333333333333" style="484" customWidth="1"/>
    <col min="6" max="6" width="9" style="405" hidden="1" customWidth="1"/>
    <col min="7" max="16384" width="9" style="405"/>
  </cols>
  <sheetData>
    <row r="1" ht="22.5" spans="2:2">
      <c r="B1" s="485" t="s">
        <v>0</v>
      </c>
    </row>
    <row r="2" ht="45" customHeight="1" spans="1:6">
      <c r="A2" s="407"/>
      <c r="B2" s="407" t="s">
        <v>1</v>
      </c>
      <c r="C2" s="407"/>
      <c r="D2" s="407"/>
      <c r="E2" s="407"/>
      <c r="F2" s="408"/>
    </row>
    <row r="3" ht="18.95" customHeight="1" spans="1:6">
      <c r="A3" s="271"/>
      <c r="B3" s="486"/>
      <c r="C3" s="487"/>
      <c r="D3" s="271"/>
      <c r="E3" s="279" t="s">
        <v>2</v>
      </c>
      <c r="F3" s="408"/>
    </row>
    <row r="4" s="481" customFormat="1" ht="45" customHeight="1" spans="1:6">
      <c r="A4" s="281" t="s">
        <v>3</v>
      </c>
      <c r="B4" s="488" t="s">
        <v>4</v>
      </c>
      <c r="C4" s="283" t="s">
        <v>5</v>
      </c>
      <c r="D4" s="283" t="s">
        <v>6</v>
      </c>
      <c r="E4" s="488" t="s">
        <v>7</v>
      </c>
      <c r="F4" s="489" t="s">
        <v>8</v>
      </c>
    </row>
    <row r="5" ht="37.5" customHeight="1" spans="1:6">
      <c r="A5" s="460" t="s">
        <v>9</v>
      </c>
      <c r="B5" s="461" t="s">
        <v>10</v>
      </c>
      <c r="C5" s="352">
        <f>SUM(C6:C20)</f>
        <v>50486</v>
      </c>
      <c r="D5" s="352">
        <f>SUM(D6:D20)</f>
        <v>56804</v>
      </c>
      <c r="E5" s="490">
        <f>IF(C5&gt;0,D5/C5-1,IF(C5&lt;0,-(D5/C5-1),""))</f>
        <v>0.125</v>
      </c>
      <c r="F5" s="491" t="str">
        <f t="shared" ref="F5:F40" si="0">IF(LEN(A5)=3,"是",IF(B5&lt;&gt;"",IF(SUM(C5:D5)&lt;&gt;0,"是","否"),"是"))</f>
        <v>是</v>
      </c>
    </row>
    <row r="6" ht="37.5" customHeight="1" spans="1:6">
      <c r="A6" s="357" t="s">
        <v>11</v>
      </c>
      <c r="B6" s="306" t="s">
        <v>12</v>
      </c>
      <c r="C6" s="351">
        <v>17023</v>
      </c>
      <c r="D6" s="351">
        <v>19788</v>
      </c>
      <c r="E6" s="490">
        <f t="shared" ref="E6:E40" si="1">IF(C6&gt;0,D6/C6-1,IF(C6&lt;0,-(D6/C6-1),""))</f>
        <v>0.162</v>
      </c>
      <c r="F6" s="491" t="str">
        <f t="shared" si="0"/>
        <v>是</v>
      </c>
    </row>
    <row r="7" ht="37.5" customHeight="1" spans="1:6">
      <c r="A7" s="357" t="s">
        <v>13</v>
      </c>
      <c r="B7" s="306" t="s">
        <v>14</v>
      </c>
      <c r="C7" s="351">
        <v>2561</v>
      </c>
      <c r="D7" s="351">
        <v>2872</v>
      </c>
      <c r="E7" s="490">
        <f t="shared" si="1"/>
        <v>0.121</v>
      </c>
      <c r="F7" s="491" t="str">
        <f t="shared" si="0"/>
        <v>是</v>
      </c>
    </row>
    <row r="8" ht="37.5" customHeight="1" spans="1:6">
      <c r="A8" s="357" t="s">
        <v>15</v>
      </c>
      <c r="B8" s="306" t="s">
        <v>16</v>
      </c>
      <c r="C8" s="351">
        <v>761</v>
      </c>
      <c r="D8" s="351">
        <v>626</v>
      </c>
      <c r="E8" s="490">
        <f t="shared" si="1"/>
        <v>-0.177</v>
      </c>
      <c r="F8" s="491" t="str">
        <f t="shared" si="0"/>
        <v>是</v>
      </c>
    </row>
    <row r="9" ht="37.5" customHeight="1" spans="1:6">
      <c r="A9" s="357" t="s">
        <v>17</v>
      </c>
      <c r="B9" s="306" t="s">
        <v>18</v>
      </c>
      <c r="C9" s="351">
        <v>3064</v>
      </c>
      <c r="D9" s="351">
        <v>2715</v>
      </c>
      <c r="E9" s="490">
        <f t="shared" si="1"/>
        <v>-0.114</v>
      </c>
      <c r="F9" s="491" t="str">
        <f t="shared" si="0"/>
        <v>是</v>
      </c>
    </row>
    <row r="10" ht="37.5" customHeight="1" spans="1:6">
      <c r="A10" s="357" t="s">
        <v>19</v>
      </c>
      <c r="B10" s="306" t="s">
        <v>20</v>
      </c>
      <c r="C10" s="351">
        <v>1637</v>
      </c>
      <c r="D10" s="351">
        <v>1600</v>
      </c>
      <c r="E10" s="490">
        <f t="shared" si="1"/>
        <v>-0.023</v>
      </c>
      <c r="F10" s="491" t="str">
        <f t="shared" si="0"/>
        <v>是</v>
      </c>
    </row>
    <row r="11" ht="37.5" customHeight="1" spans="1:6">
      <c r="A11" s="357" t="s">
        <v>21</v>
      </c>
      <c r="B11" s="306" t="s">
        <v>22</v>
      </c>
      <c r="C11" s="351">
        <v>3698</v>
      </c>
      <c r="D11" s="351">
        <v>3123</v>
      </c>
      <c r="E11" s="490">
        <f t="shared" si="1"/>
        <v>-0.155</v>
      </c>
      <c r="F11" s="491" t="str">
        <f t="shared" si="0"/>
        <v>是</v>
      </c>
    </row>
    <row r="12" ht="37.5" customHeight="1" spans="1:6">
      <c r="A12" s="357" t="s">
        <v>23</v>
      </c>
      <c r="B12" s="306" t="s">
        <v>24</v>
      </c>
      <c r="C12" s="351">
        <v>1233</v>
      </c>
      <c r="D12" s="351">
        <v>1026</v>
      </c>
      <c r="E12" s="490">
        <f t="shared" si="1"/>
        <v>-0.168</v>
      </c>
      <c r="F12" s="491" t="str">
        <f t="shared" si="0"/>
        <v>是</v>
      </c>
    </row>
    <row r="13" ht="37.5" customHeight="1" spans="1:6">
      <c r="A13" s="357" t="s">
        <v>25</v>
      </c>
      <c r="B13" s="306" t="s">
        <v>26</v>
      </c>
      <c r="C13" s="351">
        <v>2680</v>
      </c>
      <c r="D13" s="351">
        <v>2474</v>
      </c>
      <c r="E13" s="490">
        <f t="shared" si="1"/>
        <v>-0.077</v>
      </c>
      <c r="F13" s="491" t="str">
        <f t="shared" si="0"/>
        <v>是</v>
      </c>
    </row>
    <row r="14" ht="37.5" customHeight="1" spans="1:6">
      <c r="A14" s="357" t="s">
        <v>27</v>
      </c>
      <c r="B14" s="306" t="s">
        <v>28</v>
      </c>
      <c r="C14" s="351">
        <v>1237</v>
      </c>
      <c r="D14" s="351">
        <v>2147</v>
      </c>
      <c r="E14" s="490">
        <f t="shared" si="1"/>
        <v>0.736</v>
      </c>
      <c r="F14" s="491" t="str">
        <f t="shared" si="0"/>
        <v>是</v>
      </c>
    </row>
    <row r="15" ht="37.5" customHeight="1" spans="1:6">
      <c r="A15" s="357" t="s">
        <v>29</v>
      </c>
      <c r="B15" s="306" t="s">
        <v>30</v>
      </c>
      <c r="C15" s="351">
        <v>1068</v>
      </c>
      <c r="D15" s="351">
        <v>1024</v>
      </c>
      <c r="E15" s="490">
        <f t="shared" si="1"/>
        <v>-0.041</v>
      </c>
      <c r="F15" s="491" t="str">
        <f t="shared" si="0"/>
        <v>是</v>
      </c>
    </row>
    <row r="16" ht="37.5" customHeight="1" spans="1:6">
      <c r="A16" s="357" t="s">
        <v>31</v>
      </c>
      <c r="B16" s="306" t="s">
        <v>32</v>
      </c>
      <c r="C16" s="351">
        <v>3622</v>
      </c>
      <c r="D16" s="351">
        <v>5280</v>
      </c>
      <c r="E16" s="490">
        <f t="shared" si="1"/>
        <v>0.458</v>
      </c>
      <c r="F16" s="491" t="str">
        <f t="shared" si="0"/>
        <v>是</v>
      </c>
    </row>
    <row r="17" ht="37.5" customHeight="1" spans="1:6">
      <c r="A17" s="357" t="s">
        <v>33</v>
      </c>
      <c r="B17" s="306" t="s">
        <v>34</v>
      </c>
      <c r="C17" s="351">
        <v>2210</v>
      </c>
      <c r="D17" s="351">
        <v>3750</v>
      </c>
      <c r="E17" s="490">
        <f t="shared" si="1"/>
        <v>0.697</v>
      </c>
      <c r="F17" s="491" t="str">
        <f t="shared" si="0"/>
        <v>是</v>
      </c>
    </row>
    <row r="18" ht="37.5" customHeight="1" spans="1:6">
      <c r="A18" s="357" t="s">
        <v>35</v>
      </c>
      <c r="B18" s="306" t="s">
        <v>36</v>
      </c>
      <c r="C18" s="351">
        <v>9100</v>
      </c>
      <c r="D18" s="351">
        <v>9652</v>
      </c>
      <c r="E18" s="490">
        <f t="shared" si="1"/>
        <v>0.061</v>
      </c>
      <c r="F18" s="491" t="str">
        <f t="shared" si="0"/>
        <v>是</v>
      </c>
    </row>
    <row r="19" ht="37.5" customHeight="1" spans="1:6">
      <c r="A19" s="357" t="s">
        <v>37</v>
      </c>
      <c r="B19" s="306" t="s">
        <v>38</v>
      </c>
      <c r="C19" s="351">
        <v>592</v>
      </c>
      <c r="D19" s="351">
        <v>727</v>
      </c>
      <c r="E19" s="490">
        <f t="shared" si="1"/>
        <v>0.228</v>
      </c>
      <c r="F19" s="491" t="str">
        <f t="shared" si="0"/>
        <v>是</v>
      </c>
    </row>
    <row r="20" ht="37.5" customHeight="1" spans="1:6">
      <c r="A20" s="499" t="s">
        <v>39</v>
      </c>
      <c r="B20" s="306" t="s">
        <v>40</v>
      </c>
      <c r="C20" s="351"/>
      <c r="D20" s="351"/>
      <c r="E20" s="490" t="str">
        <f t="shared" si="1"/>
        <v/>
      </c>
      <c r="F20" s="491" t="str">
        <f t="shared" si="0"/>
        <v>否</v>
      </c>
    </row>
    <row r="21" ht="37.5" customHeight="1" spans="1:6">
      <c r="A21" s="355" t="s">
        <v>41</v>
      </c>
      <c r="B21" s="461" t="s">
        <v>42</v>
      </c>
      <c r="C21" s="352">
        <f>SUM(C22:C29)</f>
        <v>21300</v>
      </c>
      <c r="D21" s="352">
        <f>SUM(D22:D29)</f>
        <v>62853</v>
      </c>
      <c r="E21" s="490">
        <f t="shared" si="1"/>
        <v>1.951</v>
      </c>
      <c r="F21" s="491" t="str">
        <f t="shared" si="0"/>
        <v>是</v>
      </c>
    </row>
    <row r="22" ht="37.5" customHeight="1" spans="1:6">
      <c r="A22" s="492" t="s">
        <v>43</v>
      </c>
      <c r="B22" s="306" t="s">
        <v>44</v>
      </c>
      <c r="C22" s="351">
        <v>2529</v>
      </c>
      <c r="D22" s="351">
        <v>600</v>
      </c>
      <c r="E22" s="490">
        <f t="shared" si="1"/>
        <v>-0.763</v>
      </c>
      <c r="F22" s="491" t="str">
        <f t="shared" si="0"/>
        <v>是</v>
      </c>
    </row>
    <row r="23" ht="37.5" customHeight="1" spans="1:6">
      <c r="A23" s="357" t="s">
        <v>45</v>
      </c>
      <c r="B23" s="493" t="s">
        <v>46</v>
      </c>
      <c r="C23" s="351">
        <v>3275</v>
      </c>
      <c r="D23" s="351">
        <v>3636</v>
      </c>
      <c r="E23" s="490">
        <f t="shared" si="1"/>
        <v>0.11</v>
      </c>
      <c r="F23" s="491" t="str">
        <f t="shared" si="0"/>
        <v>是</v>
      </c>
    </row>
    <row r="24" ht="37.5" customHeight="1" spans="1:6">
      <c r="A24" s="357" t="s">
        <v>47</v>
      </c>
      <c r="B24" s="306" t="s">
        <v>48</v>
      </c>
      <c r="C24" s="351">
        <v>6064</v>
      </c>
      <c r="D24" s="351">
        <v>9393</v>
      </c>
      <c r="E24" s="490">
        <f t="shared" si="1"/>
        <v>0.549</v>
      </c>
      <c r="F24" s="491" t="str">
        <f t="shared" si="0"/>
        <v>是</v>
      </c>
    </row>
    <row r="25" ht="37.5" customHeight="1" spans="1:6">
      <c r="A25" s="357" t="s">
        <v>49</v>
      </c>
      <c r="B25" s="306" t="s">
        <v>50</v>
      </c>
      <c r="C25" s="351"/>
      <c r="D25" s="351"/>
      <c r="E25" s="490" t="str">
        <f t="shared" si="1"/>
        <v/>
      </c>
      <c r="F25" s="491" t="str">
        <f t="shared" si="0"/>
        <v>否</v>
      </c>
    </row>
    <row r="26" ht="37.5" customHeight="1" spans="1:6">
      <c r="A26" s="357" t="s">
        <v>51</v>
      </c>
      <c r="B26" s="306" t="s">
        <v>52</v>
      </c>
      <c r="C26" s="351">
        <v>8426</v>
      </c>
      <c r="D26" s="351">
        <v>48714</v>
      </c>
      <c r="E26" s="490">
        <f t="shared" si="1"/>
        <v>4.781</v>
      </c>
      <c r="F26" s="491" t="str">
        <f t="shared" si="0"/>
        <v>是</v>
      </c>
    </row>
    <row r="27" ht="37.5" customHeight="1" spans="1:6">
      <c r="A27" s="357" t="s">
        <v>53</v>
      </c>
      <c r="B27" s="306" t="s">
        <v>54</v>
      </c>
      <c r="C27" s="351"/>
      <c r="D27" s="351"/>
      <c r="E27" s="490" t="str">
        <f t="shared" si="1"/>
        <v/>
      </c>
      <c r="F27" s="491" t="str">
        <f t="shared" si="0"/>
        <v>否</v>
      </c>
    </row>
    <row r="28" ht="37.5" customHeight="1" spans="1:6">
      <c r="A28" s="357" t="s">
        <v>55</v>
      </c>
      <c r="B28" s="306" t="s">
        <v>56</v>
      </c>
      <c r="C28" s="351">
        <v>516</v>
      </c>
      <c r="D28" s="351">
        <v>510</v>
      </c>
      <c r="E28" s="490">
        <f t="shared" si="1"/>
        <v>-0.012</v>
      </c>
      <c r="F28" s="491" t="str">
        <f t="shared" si="0"/>
        <v>是</v>
      </c>
    </row>
    <row r="29" ht="37.5" customHeight="1" spans="1:6">
      <c r="A29" s="357" t="s">
        <v>57</v>
      </c>
      <c r="B29" s="306" t="s">
        <v>58</v>
      </c>
      <c r="C29" s="351">
        <v>490</v>
      </c>
      <c r="D29" s="351"/>
      <c r="E29" s="490">
        <f t="shared" si="1"/>
        <v>-1</v>
      </c>
      <c r="F29" s="491" t="str">
        <f t="shared" si="0"/>
        <v>是</v>
      </c>
    </row>
    <row r="30" ht="37.5" customHeight="1" spans="1:6">
      <c r="A30" s="357"/>
      <c r="B30" s="306"/>
      <c r="C30" s="351"/>
      <c r="D30" s="351"/>
      <c r="E30" s="490" t="str">
        <f t="shared" si="1"/>
        <v/>
      </c>
      <c r="F30" s="491" t="str">
        <f t="shared" si="0"/>
        <v>是</v>
      </c>
    </row>
    <row r="31" s="482" customFormat="1" ht="37.5" customHeight="1" spans="1:6">
      <c r="A31" s="494"/>
      <c r="B31" s="459" t="s">
        <v>59</v>
      </c>
      <c r="C31" s="352">
        <f>C5+C21</f>
        <v>71786</v>
      </c>
      <c r="D31" s="352">
        <f>D5+D21</f>
        <v>119657</v>
      </c>
      <c r="E31" s="490">
        <f t="shared" si="1"/>
        <v>0.667</v>
      </c>
      <c r="F31" s="491" t="str">
        <f t="shared" si="0"/>
        <v>是</v>
      </c>
    </row>
    <row r="32" ht="37.5" customHeight="1" spans="1:6">
      <c r="A32" s="355">
        <v>105</v>
      </c>
      <c r="B32" s="304" t="s">
        <v>60</v>
      </c>
      <c r="C32" s="352">
        <v>27073</v>
      </c>
      <c r="D32" s="352">
        <v>28900</v>
      </c>
      <c r="E32" s="490">
        <f t="shared" si="1"/>
        <v>0.067</v>
      </c>
      <c r="F32" s="491" t="str">
        <f t="shared" si="0"/>
        <v>是</v>
      </c>
    </row>
    <row r="33" ht="37.5" customHeight="1" spans="1:6">
      <c r="A33" s="460">
        <v>110</v>
      </c>
      <c r="B33" s="461" t="s">
        <v>61</v>
      </c>
      <c r="C33" s="352">
        <f>SUM(C34:C39)</f>
        <v>168257</v>
      </c>
      <c r="D33" s="352">
        <f>SUM(D34:D39)</f>
        <v>239124</v>
      </c>
      <c r="E33" s="490">
        <f t="shared" si="1"/>
        <v>0.421</v>
      </c>
      <c r="F33" s="491" t="str">
        <f t="shared" si="0"/>
        <v>是</v>
      </c>
    </row>
    <row r="34" ht="37.5" customHeight="1" spans="1:6">
      <c r="A34" s="357">
        <v>11001</v>
      </c>
      <c r="B34" s="306" t="s">
        <v>62</v>
      </c>
      <c r="C34" s="351">
        <v>6827</v>
      </c>
      <c r="D34" s="351">
        <v>6827</v>
      </c>
      <c r="E34" s="490">
        <f t="shared" si="1"/>
        <v>0</v>
      </c>
      <c r="F34" s="491" t="str">
        <f t="shared" si="0"/>
        <v>是</v>
      </c>
    </row>
    <row r="35" ht="37.5" customHeight="1" spans="1:6">
      <c r="A35" s="357"/>
      <c r="B35" s="306" t="s">
        <v>63</v>
      </c>
      <c r="C35" s="351">
        <v>142381</v>
      </c>
      <c r="D35" s="351">
        <v>112178</v>
      </c>
      <c r="E35" s="490">
        <f t="shared" si="1"/>
        <v>-0.212</v>
      </c>
      <c r="F35" s="491" t="str">
        <f t="shared" si="0"/>
        <v>是</v>
      </c>
    </row>
    <row r="36" ht="37.5" customHeight="1" spans="1:6">
      <c r="A36" s="357">
        <v>11008</v>
      </c>
      <c r="B36" s="306" t="s">
        <v>64</v>
      </c>
      <c r="C36" s="351">
        <v>9849</v>
      </c>
      <c r="D36" s="351">
        <v>1686</v>
      </c>
      <c r="E36" s="490">
        <f t="shared" si="1"/>
        <v>-0.829</v>
      </c>
      <c r="F36" s="491" t="str">
        <f t="shared" si="0"/>
        <v>是</v>
      </c>
    </row>
    <row r="37" ht="37.5" customHeight="1" spans="1:6">
      <c r="A37" s="357">
        <v>11009</v>
      </c>
      <c r="B37" s="306" t="s">
        <v>65</v>
      </c>
      <c r="C37" s="351">
        <v>9198</v>
      </c>
      <c r="D37" s="351">
        <v>118433</v>
      </c>
      <c r="E37" s="490">
        <f t="shared" si="1"/>
        <v>11.876</v>
      </c>
      <c r="F37" s="491" t="str">
        <f t="shared" si="0"/>
        <v>是</v>
      </c>
    </row>
    <row r="38" s="483" customFormat="1" ht="37.5" customHeight="1" spans="1:6">
      <c r="A38" s="495">
        <v>11013</v>
      </c>
      <c r="B38" s="464" t="s">
        <v>66</v>
      </c>
      <c r="C38" s="351">
        <v>2</v>
      </c>
      <c r="D38" s="351"/>
      <c r="E38" s="490">
        <f t="shared" si="1"/>
        <v>-1</v>
      </c>
      <c r="F38" s="491" t="str">
        <f t="shared" si="0"/>
        <v>是</v>
      </c>
    </row>
    <row r="39" s="483" customFormat="1" ht="37.5" customHeight="1" spans="1:6">
      <c r="A39" s="495">
        <v>11015</v>
      </c>
      <c r="B39" s="464" t="s">
        <v>67</v>
      </c>
      <c r="C39" s="351"/>
      <c r="D39" s="351"/>
      <c r="E39" s="490" t="str">
        <f t="shared" si="1"/>
        <v/>
      </c>
      <c r="F39" s="491" t="str">
        <f t="shared" si="0"/>
        <v>否</v>
      </c>
    </row>
    <row r="40" ht="37.5" customHeight="1" spans="1:6">
      <c r="A40" s="496"/>
      <c r="B40" s="497" t="s">
        <v>68</v>
      </c>
      <c r="C40" s="352">
        <f>C31+C32+C33</f>
        <v>267116</v>
      </c>
      <c r="D40" s="352">
        <f>D31+D32+D33</f>
        <v>387681</v>
      </c>
      <c r="E40" s="490">
        <f t="shared" si="1"/>
        <v>0.451</v>
      </c>
      <c r="F40" s="491" t="str">
        <f t="shared" si="0"/>
        <v>是</v>
      </c>
    </row>
    <row r="41" spans="3:4">
      <c r="C41" s="498"/>
      <c r="D41" s="498"/>
    </row>
    <row r="42" spans="4:4">
      <c r="D42" s="498"/>
    </row>
    <row r="43" spans="3:4">
      <c r="C43" s="498"/>
      <c r="D43" s="498"/>
    </row>
    <row r="44" spans="4:4">
      <c r="D44" s="498"/>
    </row>
    <row r="45" spans="3:4">
      <c r="C45" s="498"/>
      <c r="D45" s="498"/>
    </row>
    <row r="46" spans="3:4">
      <c r="C46" s="498"/>
      <c r="D46" s="498"/>
    </row>
    <row r="47" spans="4:4">
      <c r="D47" s="498"/>
    </row>
    <row r="48" spans="3:4">
      <c r="C48" s="498"/>
      <c r="D48" s="498"/>
    </row>
    <row r="49" spans="3:4">
      <c r="C49" s="498"/>
      <c r="D49" s="498"/>
    </row>
    <row r="50" spans="3:4">
      <c r="C50" s="498"/>
      <c r="D50" s="498"/>
    </row>
    <row r="51" spans="3:4">
      <c r="C51" s="498"/>
      <c r="D51" s="498"/>
    </row>
    <row r="52" spans="4:4">
      <c r="D52" s="498"/>
    </row>
    <row r="53" spans="3:4">
      <c r="C53" s="498"/>
      <c r="D53" s="498"/>
    </row>
  </sheetData>
  <autoFilter ref="A4:F40">
    <extLst/>
  </autoFilter>
  <mergeCells count="1">
    <mergeCell ref="B2:E2"/>
  </mergeCells>
  <conditionalFormatting sqref="E3">
    <cfRule type="cellIs" dxfId="0" priority="39" stopIfTrue="1" operator="lessThanOrEqual">
      <formula>-1</formula>
    </cfRule>
  </conditionalFormatting>
  <conditionalFormatting sqref="A32:B32">
    <cfRule type="expression" dxfId="1" priority="45" stopIfTrue="1">
      <formula>"len($A:$A)=3"</formula>
    </cfRule>
  </conditionalFormatting>
  <conditionalFormatting sqref="C32">
    <cfRule type="expression" dxfId="1" priority="30" stopIfTrue="1">
      <formula>"len($A:$A)=3"</formula>
    </cfRule>
  </conditionalFormatting>
  <conditionalFormatting sqref="D32">
    <cfRule type="expression" dxfId="1" priority="19" stopIfTrue="1">
      <formula>"len($A:$A)=3"</formula>
    </cfRule>
  </conditionalFormatting>
  <conditionalFormatting sqref="D34">
    <cfRule type="expression" dxfId="1" priority="1" stopIfTrue="1">
      <formula>"len($A:$A)=3"</formula>
    </cfRule>
  </conditionalFormatting>
  <conditionalFormatting sqref="D35">
    <cfRule type="expression" dxfId="1" priority="17" stopIfTrue="1">
      <formula>"len($A:$A)=3"</formula>
    </cfRule>
  </conditionalFormatting>
  <conditionalFormatting sqref="B8:B9">
    <cfRule type="expression" dxfId="1" priority="53" stopIfTrue="1">
      <formula>"len($A:$A)=3"</formula>
    </cfRule>
  </conditionalFormatting>
  <conditionalFormatting sqref="B33:B35">
    <cfRule type="expression" dxfId="1" priority="14" stopIfTrue="1">
      <formula>"len($A:$A)=3"</formula>
    </cfRule>
  </conditionalFormatting>
  <conditionalFormatting sqref="B38:B40">
    <cfRule type="expression" dxfId="1" priority="8" stopIfTrue="1">
      <formula>"len($A:$A)=3"</formula>
    </cfRule>
    <cfRule type="expression" dxfId="1" priority="9" stopIfTrue="1">
      <formula>"len($A:$A)=3"</formula>
    </cfRule>
  </conditionalFormatting>
  <conditionalFormatting sqref="C5:C30">
    <cfRule type="expression" dxfId="1" priority="31" stopIfTrue="1">
      <formula>"len($A:$A)=3"</formula>
    </cfRule>
  </conditionalFormatting>
  <conditionalFormatting sqref="C5:C7">
    <cfRule type="expression" dxfId="1" priority="34" stopIfTrue="1">
      <formula>"len($A:$A)=3"</formula>
    </cfRule>
  </conditionalFormatting>
  <conditionalFormatting sqref="C8:C9">
    <cfRule type="expression" dxfId="1" priority="32" stopIfTrue="1">
      <formula>"len($A:$A)=3"</formula>
    </cfRule>
  </conditionalFormatting>
  <conditionalFormatting sqref="C34:C35">
    <cfRule type="expression" dxfId="1" priority="28" stopIfTrue="1">
      <formula>"len($A:$A)=3"</formula>
    </cfRule>
  </conditionalFormatting>
  <conditionalFormatting sqref="C36:C37">
    <cfRule type="expression" dxfId="1" priority="26" stopIfTrue="1">
      <formula>"len($A:$A)=3"</formula>
    </cfRule>
  </conditionalFormatting>
  <conditionalFormatting sqref="D5:D30">
    <cfRule type="expression" dxfId="1" priority="20" stopIfTrue="1">
      <formula>"len($A:$A)=3"</formula>
    </cfRule>
  </conditionalFormatting>
  <conditionalFormatting sqref="D5:D7">
    <cfRule type="expression" dxfId="1" priority="23" stopIfTrue="1">
      <formula>"len($A:$A)=3"</formula>
    </cfRule>
  </conditionalFormatting>
  <conditionalFormatting sqref="D8:D9">
    <cfRule type="expression" dxfId="1" priority="21" stopIfTrue="1">
      <formula>"len($A:$A)=3"</formula>
    </cfRule>
  </conditionalFormatting>
  <conditionalFormatting sqref="D36:D37">
    <cfRule type="expression" dxfId="1" priority="15" stopIfTrue="1">
      <formula>"len($A:$A)=3"</formula>
    </cfRule>
  </conditionalFormatting>
  <conditionalFormatting sqref="D38:D40">
    <cfRule type="expression" dxfId="1" priority="25" stopIfTrue="1">
      <formula>"len($A:$A)=3"</formula>
    </cfRule>
  </conditionalFormatting>
  <conditionalFormatting sqref="D39:D40">
    <cfRule type="expression" dxfId="1" priority="22" stopIfTrue="1">
      <formula>"len($A:$A)=3"</formula>
    </cfRule>
  </conditionalFormatting>
  <conditionalFormatting sqref="F5:F40">
    <cfRule type="cellIs" dxfId="2" priority="37" stopIfTrue="1" operator="lessThan">
      <formula>0</formula>
    </cfRule>
    <cfRule type="cellIs" dxfId="2" priority="38" stopIfTrue="1" operator="lessThan">
      <formula>0</formula>
    </cfRule>
  </conditionalFormatting>
  <conditionalFormatting sqref="A5:B30">
    <cfRule type="expression" dxfId="1" priority="50" stopIfTrue="1">
      <formula>"len($A:$A)=3"</formula>
    </cfRule>
  </conditionalFormatting>
  <conditionalFormatting sqref="B5:B7 B40 B32">
    <cfRule type="expression" dxfId="1" priority="59" stopIfTrue="1">
      <formula>"len($A:$A)=3"</formula>
    </cfRule>
  </conditionalFormatting>
  <conditionalFormatting sqref="C32 C33:D35">
    <cfRule type="expression" dxfId="1" priority="35" stopIfTrue="1">
      <formula>"len($A:$A)=3"</formula>
    </cfRule>
  </conditionalFormatting>
  <conditionalFormatting sqref="D32 D35">
    <cfRule type="expression" dxfId="1" priority="24" stopIfTrue="1">
      <formula>"len($A:$A)=3"</formula>
    </cfRule>
  </conditionalFormatting>
  <conditionalFormatting sqref="A33:B35 B39:B40">
    <cfRule type="expression" dxfId="1" priority="13" stopIfTrue="1">
      <formula>"len($A:$A)=3"</formula>
    </cfRule>
  </conditionalFormatting>
  <conditionalFormatting sqref="C33:D35">
    <cfRule type="expression" dxfId="1" priority="29" stopIfTrue="1">
      <formula>"len($A:$A)=3"</formula>
    </cfRule>
  </conditionalFormatting>
  <conditionalFormatting sqref="A34:B35">
    <cfRule type="expression" dxfId="1" priority="12" stopIfTrue="1">
      <formula>"len($A:$A)=3"</formula>
    </cfRule>
  </conditionalFormatting>
  <conditionalFormatting sqref="B40 A36:D36">
    <cfRule type="expression" dxfId="1" priority="57" stopIfTrue="1">
      <formula>"len($A:$A)=3"</formula>
    </cfRule>
  </conditionalFormatting>
  <conditionalFormatting sqref="A36:B37">
    <cfRule type="expression" dxfId="1" priority="10" stopIfTrue="1">
      <formula>"len($A:$A)=3"</formula>
    </cfRule>
  </conditionalFormatting>
  <conditionalFormatting sqref="C38:C40 D40">
    <cfRule type="expression" dxfId="1" priority="36" stopIfTrue="1">
      <formula>"len($A:$A)=3"</formula>
    </cfRule>
  </conditionalFormatting>
  <conditionalFormatting sqref="C39:C40 D40">
    <cfRule type="expression" dxfId="1" priority="33"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00B0F0"/>
  </sheetPr>
  <dimension ref="A1:XFD297"/>
  <sheetViews>
    <sheetView showGridLines="0" showZeros="0" view="pageBreakPreview" zoomScaleNormal="115" topLeftCell="B1" workbookViewId="0">
      <pane ySplit="3" topLeftCell="A272" activePane="bottomLeft" state="frozen"/>
      <selection/>
      <selection pane="bottomLeft" activeCell="B278" sqref="B278"/>
    </sheetView>
  </sheetViews>
  <sheetFormatPr defaultColWidth="9" defaultRowHeight="14.25"/>
  <cols>
    <col min="1" max="1" width="12.25" style="271" customWidth="1"/>
    <col min="2" max="2" width="50.75" style="271" customWidth="1"/>
    <col min="3" max="4" width="20.6333333333333" style="271" customWidth="1"/>
    <col min="5" max="5" width="20.6333333333333" style="340" customWidth="1"/>
    <col min="6" max="6" width="3.75" style="276" hidden="1" customWidth="1"/>
    <col min="7" max="7" width="9" style="271" hidden="1" customWidth="1"/>
    <col min="8" max="16384" width="9" style="271"/>
  </cols>
  <sheetData>
    <row r="1" s="339" customFormat="1" ht="45" customHeight="1" spans="1:16384">
      <c r="A1" s="341"/>
      <c r="B1" s="275" t="s">
        <v>1301</v>
      </c>
      <c r="C1" s="275"/>
      <c r="D1" s="275"/>
      <c r="E1" s="275"/>
      <c r="XFC1" s="271"/>
      <c r="XFD1" s="271"/>
    </row>
    <row r="2" s="277" customFormat="1" ht="20.1" customHeight="1" spans="2:6">
      <c r="B2" s="278"/>
      <c r="C2" s="278"/>
      <c r="D2" s="278"/>
      <c r="E2" s="279" t="s">
        <v>2</v>
      </c>
      <c r="F2" s="280"/>
    </row>
    <row r="3" s="285" customFormat="1" ht="45" customHeight="1" spans="1:7">
      <c r="A3" s="281" t="s">
        <v>3</v>
      </c>
      <c r="B3" s="282" t="s">
        <v>4</v>
      </c>
      <c r="C3" s="283" t="s">
        <v>5</v>
      </c>
      <c r="D3" s="283" t="s">
        <v>6</v>
      </c>
      <c r="E3" s="283" t="s">
        <v>7</v>
      </c>
      <c r="F3" s="284" t="s">
        <v>8</v>
      </c>
      <c r="G3" s="285" t="s">
        <v>137</v>
      </c>
    </row>
    <row r="4" ht="38" customHeight="1" spans="1:7">
      <c r="A4" s="286" t="s">
        <v>82</v>
      </c>
      <c r="B4" s="287" t="s">
        <v>1302</v>
      </c>
      <c r="C4" s="323"/>
      <c r="D4" s="323"/>
      <c r="E4" s="342"/>
      <c r="F4" s="290" t="str">
        <f t="shared" ref="F4:F67" si="0">IF(LEN(A4)=3,"是",IF(B4&lt;&gt;"",IF(SUM(C4:D4)&lt;&gt;0,"是","否"),"是"))</f>
        <v>是</v>
      </c>
      <c r="G4" s="271" t="str">
        <f t="shared" ref="G4:G67" si="1">IF(LEN(A4)=3,"类",IF(LEN(A4)=5,"款","项"))</f>
        <v>类</v>
      </c>
    </row>
    <row r="5" ht="38" customHeight="1" spans="1:7">
      <c r="A5" s="291" t="s">
        <v>1303</v>
      </c>
      <c r="B5" s="294" t="s">
        <v>1304</v>
      </c>
      <c r="C5" s="300"/>
      <c r="D5" s="300"/>
      <c r="E5" s="289"/>
      <c r="F5" s="290" t="str">
        <f t="shared" si="0"/>
        <v>否</v>
      </c>
      <c r="G5" s="271" t="str">
        <f t="shared" si="1"/>
        <v>款</v>
      </c>
    </row>
    <row r="6" ht="38" customHeight="1" spans="1:7">
      <c r="A6" s="291" t="s">
        <v>1305</v>
      </c>
      <c r="B6" s="292" t="s">
        <v>1306</v>
      </c>
      <c r="C6" s="293"/>
      <c r="D6" s="293"/>
      <c r="E6" s="289" t="str">
        <f>IF(C6&gt;0,D6/C6-1,IF(C6&lt;0,-(D6/C6-1),""))</f>
        <v/>
      </c>
      <c r="F6" s="290" t="str">
        <f t="shared" si="0"/>
        <v>否</v>
      </c>
      <c r="G6" s="271" t="str">
        <f t="shared" si="1"/>
        <v>项</v>
      </c>
    </row>
    <row r="7" ht="38" customHeight="1" spans="1:7">
      <c r="A7" s="291" t="s">
        <v>1307</v>
      </c>
      <c r="B7" s="292" t="s">
        <v>1308</v>
      </c>
      <c r="C7" s="293"/>
      <c r="D7" s="293"/>
      <c r="E7" s="289" t="str">
        <f>IF(C7&gt;0,D7/C7-1,IF(C7&lt;0,-(D7/C7-1),""))</f>
        <v/>
      </c>
      <c r="F7" s="290" t="str">
        <f t="shared" si="0"/>
        <v>否</v>
      </c>
      <c r="G7" s="271" t="str">
        <f t="shared" si="1"/>
        <v>项</v>
      </c>
    </row>
    <row r="8" ht="38" customHeight="1" spans="1:7">
      <c r="A8" s="291" t="s">
        <v>1309</v>
      </c>
      <c r="B8" s="292" t="s">
        <v>1310</v>
      </c>
      <c r="C8" s="293"/>
      <c r="D8" s="293"/>
      <c r="E8" s="289" t="str">
        <f>IF(C8&gt;0,D8/C8-1,IF(C8&lt;0,-(D8/C8-1),""))</f>
        <v/>
      </c>
      <c r="F8" s="290" t="str">
        <f t="shared" si="0"/>
        <v>否</v>
      </c>
      <c r="G8" s="271" t="str">
        <f t="shared" si="1"/>
        <v>项</v>
      </c>
    </row>
    <row r="9" s="267" customFormat="1" ht="38" customHeight="1" spans="1:7">
      <c r="A9" s="291" t="s">
        <v>1311</v>
      </c>
      <c r="B9" s="292" t="s">
        <v>1312</v>
      </c>
      <c r="C9" s="293"/>
      <c r="D9" s="293"/>
      <c r="E9" s="289" t="str">
        <f>IF(C9&gt;0,D9/C9-1,IF(C9&lt;0,-(D9/C9-1),""))</f>
        <v/>
      </c>
      <c r="F9" s="290" t="str">
        <f t="shared" si="0"/>
        <v>否</v>
      </c>
      <c r="G9" s="271" t="str">
        <f t="shared" si="1"/>
        <v>项</v>
      </c>
    </row>
    <row r="10" ht="38" customHeight="1" spans="1:7">
      <c r="A10" s="291" t="s">
        <v>1313</v>
      </c>
      <c r="B10" s="292" t="s">
        <v>1314</v>
      </c>
      <c r="C10" s="293"/>
      <c r="D10" s="293"/>
      <c r="E10" s="289" t="str">
        <f>IF(C10&gt;0,D10/C10-1,IF(C10&lt;0,-(D10/C10-1),""))</f>
        <v/>
      </c>
      <c r="F10" s="290" t="str">
        <f t="shared" si="0"/>
        <v>否</v>
      </c>
      <c r="G10" s="271" t="str">
        <f t="shared" si="1"/>
        <v>项</v>
      </c>
    </row>
    <row r="11" ht="38" customHeight="1" spans="1:7">
      <c r="A11" s="291" t="s">
        <v>1315</v>
      </c>
      <c r="B11" s="294" t="s">
        <v>1316</v>
      </c>
      <c r="C11" s="300"/>
      <c r="D11" s="300"/>
      <c r="E11" s="289"/>
      <c r="F11" s="290" t="str">
        <f t="shared" si="0"/>
        <v>否</v>
      </c>
      <c r="G11" s="271" t="str">
        <f t="shared" si="1"/>
        <v>款</v>
      </c>
    </row>
    <row r="12" s="267" customFormat="1" ht="38" customHeight="1" spans="1:7">
      <c r="A12" s="291" t="s">
        <v>1317</v>
      </c>
      <c r="B12" s="292" t="s">
        <v>1318</v>
      </c>
      <c r="C12" s="293"/>
      <c r="D12" s="293"/>
      <c r="E12" s="289" t="str">
        <f t="shared" ref="E12:E19" si="2">IF(C12&gt;0,D12/C12-1,IF(C12&lt;0,-(D12/C12-1),""))</f>
        <v/>
      </c>
      <c r="F12" s="290" t="str">
        <f t="shared" si="0"/>
        <v>否</v>
      </c>
      <c r="G12" s="271" t="str">
        <f t="shared" si="1"/>
        <v>项</v>
      </c>
    </row>
    <row r="13" ht="38" customHeight="1" spans="1:7">
      <c r="A13" s="291" t="s">
        <v>1319</v>
      </c>
      <c r="B13" s="292" t="s">
        <v>1320</v>
      </c>
      <c r="C13" s="293"/>
      <c r="D13" s="293"/>
      <c r="E13" s="289" t="str">
        <f t="shared" si="2"/>
        <v/>
      </c>
      <c r="F13" s="290" t="str">
        <f t="shared" si="0"/>
        <v>否</v>
      </c>
      <c r="G13" s="271" t="str">
        <f t="shared" si="1"/>
        <v>项</v>
      </c>
    </row>
    <row r="14" s="267" customFormat="1" ht="38" customHeight="1" spans="1:7">
      <c r="A14" s="291" t="s">
        <v>1321</v>
      </c>
      <c r="B14" s="292" t="s">
        <v>1322</v>
      </c>
      <c r="C14" s="293"/>
      <c r="D14" s="293"/>
      <c r="E14" s="289" t="str">
        <f t="shared" si="2"/>
        <v/>
      </c>
      <c r="F14" s="290" t="str">
        <f t="shared" si="0"/>
        <v>否</v>
      </c>
      <c r="G14" s="271" t="str">
        <f t="shared" si="1"/>
        <v>项</v>
      </c>
    </row>
    <row r="15" ht="38" customHeight="1" spans="1:7">
      <c r="A15" s="291" t="s">
        <v>1323</v>
      </c>
      <c r="B15" s="292" t="s">
        <v>1324</v>
      </c>
      <c r="C15" s="293"/>
      <c r="D15" s="293"/>
      <c r="E15" s="289" t="str">
        <f t="shared" si="2"/>
        <v/>
      </c>
      <c r="F15" s="290" t="str">
        <f t="shared" si="0"/>
        <v>否</v>
      </c>
      <c r="G15" s="271" t="str">
        <f t="shared" si="1"/>
        <v>项</v>
      </c>
    </row>
    <row r="16" ht="38" customHeight="1" spans="1:7">
      <c r="A16" s="291" t="s">
        <v>1325</v>
      </c>
      <c r="B16" s="292" t="s">
        <v>1326</v>
      </c>
      <c r="C16" s="293"/>
      <c r="D16" s="293"/>
      <c r="E16" s="289" t="str">
        <f t="shared" si="2"/>
        <v/>
      </c>
      <c r="F16" s="290" t="str">
        <f t="shared" si="0"/>
        <v>否</v>
      </c>
      <c r="G16" s="271" t="str">
        <f t="shared" si="1"/>
        <v>项</v>
      </c>
    </row>
    <row r="17" s="267" customFormat="1" ht="38" customHeight="1" spans="1:7">
      <c r="A17" s="291" t="s">
        <v>1327</v>
      </c>
      <c r="B17" s="292" t="s">
        <v>1328</v>
      </c>
      <c r="C17" s="293"/>
      <c r="D17" s="293"/>
      <c r="E17" s="289" t="str">
        <f t="shared" si="2"/>
        <v/>
      </c>
      <c r="F17" s="290" t="str">
        <f t="shared" si="0"/>
        <v>否</v>
      </c>
      <c r="G17" s="271" t="str">
        <f t="shared" si="1"/>
        <v>款</v>
      </c>
    </row>
    <row r="18" s="267" customFormat="1" ht="38" customHeight="1" spans="1:7">
      <c r="A18" s="291" t="s">
        <v>1329</v>
      </c>
      <c r="B18" s="292" t="s">
        <v>1330</v>
      </c>
      <c r="C18" s="293"/>
      <c r="D18" s="293"/>
      <c r="E18" s="289" t="str">
        <f t="shared" si="2"/>
        <v/>
      </c>
      <c r="F18" s="290" t="str">
        <f t="shared" si="0"/>
        <v>否</v>
      </c>
      <c r="G18" s="271" t="str">
        <f t="shared" si="1"/>
        <v>项</v>
      </c>
    </row>
    <row r="19" s="267" customFormat="1" ht="38" customHeight="1" spans="1:7">
      <c r="A19" s="291" t="s">
        <v>1331</v>
      </c>
      <c r="B19" s="292" t="s">
        <v>1332</v>
      </c>
      <c r="C19" s="293"/>
      <c r="D19" s="293"/>
      <c r="E19" s="289" t="str">
        <f t="shared" si="2"/>
        <v/>
      </c>
      <c r="F19" s="290" t="str">
        <f t="shared" si="0"/>
        <v>否</v>
      </c>
      <c r="G19" s="271" t="str">
        <f t="shared" si="1"/>
        <v>项</v>
      </c>
    </row>
    <row r="20" ht="38" customHeight="1" spans="1:7">
      <c r="A20" s="286" t="s">
        <v>84</v>
      </c>
      <c r="B20" s="287" t="s">
        <v>1333</v>
      </c>
      <c r="C20" s="323"/>
      <c r="D20" s="323"/>
      <c r="E20" s="342"/>
      <c r="F20" s="290" t="str">
        <f t="shared" si="0"/>
        <v>是</v>
      </c>
      <c r="G20" s="271" t="str">
        <f t="shared" si="1"/>
        <v>类</v>
      </c>
    </row>
    <row r="21" ht="38" customHeight="1" spans="1:7">
      <c r="A21" s="291" t="s">
        <v>1334</v>
      </c>
      <c r="B21" s="294" t="s">
        <v>1335</v>
      </c>
      <c r="C21" s="300"/>
      <c r="D21" s="300"/>
      <c r="E21" s="289"/>
      <c r="F21" s="290" t="str">
        <f t="shared" si="0"/>
        <v>否</v>
      </c>
      <c r="G21" s="271" t="str">
        <f t="shared" si="1"/>
        <v>款</v>
      </c>
    </row>
    <row r="22" ht="38" customHeight="1" spans="1:7">
      <c r="A22" s="291" t="s">
        <v>1336</v>
      </c>
      <c r="B22" s="292" t="s">
        <v>1337</v>
      </c>
      <c r="C22" s="293"/>
      <c r="D22" s="293"/>
      <c r="E22" s="289" t="str">
        <f>IF(C22&gt;0,D22/C22-1,IF(C22&lt;0,-(D22/C22-1),""))</f>
        <v/>
      </c>
      <c r="F22" s="290" t="str">
        <f t="shared" si="0"/>
        <v>否</v>
      </c>
      <c r="G22" s="271" t="str">
        <f t="shared" si="1"/>
        <v>项</v>
      </c>
    </row>
    <row r="23" ht="38" customHeight="1" spans="1:7">
      <c r="A23" s="291" t="s">
        <v>1338</v>
      </c>
      <c r="B23" s="292" t="s">
        <v>1339</v>
      </c>
      <c r="C23" s="293"/>
      <c r="D23" s="293"/>
      <c r="E23" s="289" t="str">
        <f>IF(C23&gt;0,D23/C23-1,IF(C23&lt;0,-(D23/C23-1),""))</f>
        <v/>
      </c>
      <c r="F23" s="290" t="str">
        <f t="shared" si="0"/>
        <v>否</v>
      </c>
      <c r="G23" s="271" t="str">
        <f t="shared" si="1"/>
        <v>项</v>
      </c>
    </row>
    <row r="24" ht="38" customHeight="1" spans="1:7">
      <c r="A24" s="291" t="s">
        <v>1340</v>
      </c>
      <c r="B24" s="292" t="s">
        <v>1341</v>
      </c>
      <c r="C24" s="293"/>
      <c r="D24" s="293"/>
      <c r="E24" s="289" t="str">
        <f>IF(C24&gt;0,D24/C24-1,IF(C24&lt;0,-(D24/C24-1),""))</f>
        <v/>
      </c>
      <c r="F24" s="290" t="str">
        <f t="shared" si="0"/>
        <v>否</v>
      </c>
      <c r="G24" s="271" t="str">
        <f t="shared" si="1"/>
        <v>项</v>
      </c>
    </row>
    <row r="25" ht="38" customHeight="1" spans="1:7">
      <c r="A25" s="291" t="s">
        <v>1342</v>
      </c>
      <c r="B25" s="294" t="s">
        <v>1343</v>
      </c>
      <c r="C25" s="300"/>
      <c r="D25" s="300"/>
      <c r="E25" s="289"/>
      <c r="F25" s="290" t="str">
        <f t="shared" si="0"/>
        <v>否</v>
      </c>
      <c r="G25" s="271" t="str">
        <f t="shared" si="1"/>
        <v>款</v>
      </c>
    </row>
    <row r="26" s="267" customFormat="1" ht="38" customHeight="1" spans="1:7">
      <c r="A26" s="291" t="s">
        <v>1344</v>
      </c>
      <c r="B26" s="292" t="s">
        <v>1337</v>
      </c>
      <c r="C26" s="293"/>
      <c r="D26" s="293"/>
      <c r="E26" s="289" t="str">
        <f>IF(C26&gt;0,D26/C26-1,IF(C26&lt;0,-(D26/C26-1),""))</f>
        <v/>
      </c>
      <c r="F26" s="290" t="str">
        <f t="shared" si="0"/>
        <v>否</v>
      </c>
      <c r="G26" s="271" t="str">
        <f t="shared" si="1"/>
        <v>项</v>
      </c>
    </row>
    <row r="27" ht="38" customHeight="1" spans="1:7">
      <c r="A27" s="291" t="s">
        <v>1345</v>
      </c>
      <c r="B27" s="292" t="s">
        <v>1339</v>
      </c>
      <c r="C27" s="293"/>
      <c r="D27" s="293"/>
      <c r="E27" s="289" t="str">
        <f>IF(C27&gt;0,D27/C27-1,IF(C27&lt;0,-(D27/C27-1),""))</f>
        <v/>
      </c>
      <c r="F27" s="290" t="str">
        <f t="shared" si="0"/>
        <v>否</v>
      </c>
      <c r="G27" s="271" t="str">
        <f t="shared" si="1"/>
        <v>项</v>
      </c>
    </row>
    <row r="28" ht="38" customHeight="1" spans="1:7">
      <c r="A28" s="291" t="s">
        <v>1346</v>
      </c>
      <c r="B28" s="292" t="s">
        <v>1347</v>
      </c>
      <c r="C28" s="293"/>
      <c r="D28" s="293"/>
      <c r="E28" s="289" t="str">
        <f>IF(C28&gt;0,D28/C28-1,IF(C28&lt;0,-(D28/C28-1),""))</f>
        <v/>
      </c>
      <c r="F28" s="290" t="str">
        <f t="shared" si="0"/>
        <v>否</v>
      </c>
      <c r="G28" s="271" t="str">
        <f t="shared" si="1"/>
        <v>项</v>
      </c>
    </row>
    <row r="29" s="270" customFormat="1" ht="38" customHeight="1" spans="1:7">
      <c r="A29" s="291" t="s">
        <v>1348</v>
      </c>
      <c r="B29" s="294" t="s">
        <v>1349</v>
      </c>
      <c r="C29" s="300"/>
      <c r="D29" s="300"/>
      <c r="E29" s="289"/>
      <c r="F29" s="290" t="str">
        <f t="shared" si="0"/>
        <v>否</v>
      </c>
      <c r="G29" s="271" t="str">
        <f t="shared" si="1"/>
        <v>款</v>
      </c>
    </row>
    <row r="30" s="267" customFormat="1" ht="38" customHeight="1" spans="1:7">
      <c r="A30" s="291" t="s">
        <v>1350</v>
      </c>
      <c r="B30" s="292" t="s">
        <v>1339</v>
      </c>
      <c r="C30" s="293"/>
      <c r="D30" s="293"/>
      <c r="E30" s="289" t="str">
        <f>IF(C30&gt;0,D30/C30-1,IF(C30&lt;0,-(D30/C30-1),""))</f>
        <v/>
      </c>
      <c r="F30" s="290" t="str">
        <f t="shared" si="0"/>
        <v>否</v>
      </c>
      <c r="G30" s="271" t="str">
        <f t="shared" si="1"/>
        <v>项</v>
      </c>
    </row>
    <row r="31" s="267" customFormat="1" ht="38" customHeight="1" spans="1:7">
      <c r="A31" s="291" t="s">
        <v>1351</v>
      </c>
      <c r="B31" s="292" t="s">
        <v>1352</v>
      </c>
      <c r="C31" s="293"/>
      <c r="D31" s="293"/>
      <c r="E31" s="289" t="str">
        <f>IF(C31&gt;0,D31/C31-1,IF(C31&lt;0,-(D31/C31-1),""))</f>
        <v/>
      </c>
      <c r="F31" s="290" t="str">
        <f t="shared" si="0"/>
        <v>否</v>
      </c>
      <c r="G31" s="271" t="str">
        <f t="shared" si="1"/>
        <v>项</v>
      </c>
    </row>
    <row r="32" ht="38" customHeight="1" spans="1:7">
      <c r="A32" s="286" t="s">
        <v>88</v>
      </c>
      <c r="B32" s="287" t="s">
        <v>1353</v>
      </c>
      <c r="C32" s="323">
        <v>6648</v>
      </c>
      <c r="D32" s="323">
        <f>2202</f>
        <v>2202</v>
      </c>
      <c r="E32" s="342"/>
      <c r="F32" s="290" t="str">
        <f t="shared" si="0"/>
        <v>是</v>
      </c>
      <c r="G32" s="271" t="str">
        <f t="shared" si="1"/>
        <v>类</v>
      </c>
    </row>
    <row r="33" ht="38" customHeight="1" spans="1:7">
      <c r="A33" s="291" t="s">
        <v>1354</v>
      </c>
      <c r="B33" s="294" t="s">
        <v>1355</v>
      </c>
      <c r="C33" s="300"/>
      <c r="D33" s="300"/>
      <c r="E33" s="289"/>
      <c r="F33" s="290" t="str">
        <f t="shared" si="0"/>
        <v>否</v>
      </c>
      <c r="G33" s="271" t="str">
        <f t="shared" si="1"/>
        <v>款</v>
      </c>
    </row>
    <row r="34" s="267" customFormat="1" ht="38" customHeight="1" spans="1:7">
      <c r="A34" s="291">
        <v>2116001</v>
      </c>
      <c r="B34" s="292" t="s">
        <v>1356</v>
      </c>
      <c r="C34" s="293"/>
      <c r="D34" s="293"/>
      <c r="E34" s="289" t="str">
        <f t="shared" ref="E34:E44" si="3">IF(C34&gt;0,D34/C34-1,IF(C34&lt;0,-(D34/C34-1),""))</f>
        <v/>
      </c>
      <c r="F34" s="290" t="str">
        <f t="shared" si="0"/>
        <v>否</v>
      </c>
      <c r="G34" s="271" t="str">
        <f t="shared" si="1"/>
        <v>项</v>
      </c>
    </row>
    <row r="35" s="267" customFormat="1" ht="38" customHeight="1" spans="1:7">
      <c r="A35" s="291">
        <v>2116002</v>
      </c>
      <c r="B35" s="292" t="s">
        <v>1357</v>
      </c>
      <c r="C35" s="293"/>
      <c r="D35" s="293"/>
      <c r="E35" s="289" t="str">
        <f t="shared" si="3"/>
        <v/>
      </c>
      <c r="F35" s="290" t="str">
        <f t="shared" si="0"/>
        <v>否</v>
      </c>
      <c r="G35" s="271" t="str">
        <f t="shared" si="1"/>
        <v>项</v>
      </c>
    </row>
    <row r="36" s="267" customFormat="1" ht="38" customHeight="1" spans="1:7">
      <c r="A36" s="291">
        <v>2116003</v>
      </c>
      <c r="B36" s="292" t="s">
        <v>1358</v>
      </c>
      <c r="C36" s="293"/>
      <c r="D36" s="293"/>
      <c r="E36" s="289" t="str">
        <f t="shared" si="3"/>
        <v/>
      </c>
      <c r="F36" s="290" t="str">
        <f t="shared" si="0"/>
        <v>否</v>
      </c>
      <c r="G36" s="271" t="str">
        <f t="shared" si="1"/>
        <v>项</v>
      </c>
    </row>
    <row r="37" s="270" customFormat="1" ht="38" customHeight="1" spans="1:7">
      <c r="A37" s="291">
        <v>2116099</v>
      </c>
      <c r="B37" s="292" t="s">
        <v>1359</v>
      </c>
      <c r="C37" s="293"/>
      <c r="D37" s="293"/>
      <c r="E37" s="289" t="str">
        <f t="shared" si="3"/>
        <v/>
      </c>
      <c r="F37" s="290" t="str">
        <f t="shared" si="0"/>
        <v>否</v>
      </c>
      <c r="G37" s="271" t="str">
        <f t="shared" si="1"/>
        <v>项</v>
      </c>
    </row>
    <row r="38" s="267" customFormat="1" ht="38" customHeight="1" spans="1:7">
      <c r="A38" s="291">
        <v>21161</v>
      </c>
      <c r="B38" s="292" t="s">
        <v>1360</v>
      </c>
      <c r="C38" s="293"/>
      <c r="D38" s="293"/>
      <c r="E38" s="289" t="str">
        <f t="shared" si="3"/>
        <v/>
      </c>
      <c r="F38" s="290" t="str">
        <f t="shared" si="0"/>
        <v>否</v>
      </c>
      <c r="G38" s="271" t="str">
        <f t="shared" si="1"/>
        <v>款</v>
      </c>
    </row>
    <row r="39" ht="38" customHeight="1" spans="1:7">
      <c r="A39" s="291">
        <v>2116101</v>
      </c>
      <c r="B39" s="292" t="s">
        <v>1361</v>
      </c>
      <c r="C39" s="293"/>
      <c r="D39" s="293"/>
      <c r="E39" s="289" t="str">
        <f t="shared" si="3"/>
        <v/>
      </c>
      <c r="F39" s="290" t="str">
        <f t="shared" si="0"/>
        <v>否</v>
      </c>
      <c r="G39" s="271" t="str">
        <f t="shared" si="1"/>
        <v>项</v>
      </c>
    </row>
    <row r="40" ht="38" customHeight="1" spans="1:7">
      <c r="A40" s="291">
        <v>2116102</v>
      </c>
      <c r="B40" s="292" t="s">
        <v>1362</v>
      </c>
      <c r="C40" s="293"/>
      <c r="D40" s="293"/>
      <c r="E40" s="289" t="str">
        <f t="shared" si="3"/>
        <v/>
      </c>
      <c r="F40" s="290" t="str">
        <f t="shared" si="0"/>
        <v>否</v>
      </c>
      <c r="G40" s="271" t="str">
        <f t="shared" si="1"/>
        <v>项</v>
      </c>
    </row>
    <row r="41" ht="38" customHeight="1" spans="1:7">
      <c r="A41" s="291">
        <v>2116103</v>
      </c>
      <c r="B41" s="292" t="s">
        <v>1363</v>
      </c>
      <c r="C41" s="293"/>
      <c r="D41" s="293"/>
      <c r="E41" s="289" t="str">
        <f t="shared" si="3"/>
        <v/>
      </c>
      <c r="F41" s="290" t="str">
        <f t="shared" si="0"/>
        <v>否</v>
      </c>
      <c r="G41" s="271" t="str">
        <f t="shared" si="1"/>
        <v>项</v>
      </c>
    </row>
    <row r="42" ht="38" customHeight="1" spans="1:7">
      <c r="A42" s="291">
        <v>2116104</v>
      </c>
      <c r="B42" s="292" t="s">
        <v>1364</v>
      </c>
      <c r="C42" s="293"/>
      <c r="D42" s="293"/>
      <c r="E42" s="289" t="str">
        <f t="shared" si="3"/>
        <v/>
      </c>
      <c r="F42" s="290" t="str">
        <f t="shared" si="0"/>
        <v>否</v>
      </c>
      <c r="G42" s="271" t="str">
        <f t="shared" si="1"/>
        <v>项</v>
      </c>
    </row>
    <row r="43" s="267" customFormat="1" ht="38" customHeight="1" spans="1:7">
      <c r="A43" s="291">
        <v>21198</v>
      </c>
      <c r="B43" s="292" t="s">
        <v>1365</v>
      </c>
      <c r="C43" s="293">
        <v>6648</v>
      </c>
      <c r="D43" s="293">
        <v>2202</v>
      </c>
      <c r="E43" s="289">
        <f t="shared" si="3"/>
        <v>-0.669</v>
      </c>
      <c r="F43" s="290"/>
      <c r="G43" s="271"/>
    </row>
    <row r="44" ht="38" customHeight="1" spans="1:6">
      <c r="A44" s="291">
        <v>2119899</v>
      </c>
      <c r="B44" s="292" t="s">
        <v>1366</v>
      </c>
      <c r="C44" s="293">
        <v>6648</v>
      </c>
      <c r="D44" s="293">
        <v>2202</v>
      </c>
      <c r="E44" s="289">
        <f t="shared" si="3"/>
        <v>-0.669</v>
      </c>
      <c r="F44" s="290"/>
    </row>
    <row r="45" ht="38" customHeight="1" spans="1:7">
      <c r="A45" s="286" t="s">
        <v>90</v>
      </c>
      <c r="B45" s="287" t="s">
        <v>1367</v>
      </c>
      <c r="C45" s="323">
        <v>432</v>
      </c>
      <c r="D45" s="323">
        <v>83430</v>
      </c>
      <c r="E45" s="289">
        <f t="shared" ref="E45:E59" si="4">IF(C45&gt;0,D45/C45-1,IF(C45&lt;0,-(D45/C45-1),""))</f>
        <v>192.125</v>
      </c>
      <c r="F45" s="290" t="str">
        <f t="shared" ref="F45:F57" si="5">IF(LEN(A45)=3,"是",IF(B45&lt;&gt;"",IF(SUM(C45:D45)&lt;&gt;0,"是","否"),"是"))</f>
        <v>是</v>
      </c>
      <c r="G45" s="271" t="str">
        <f t="shared" ref="G45:G57" si="6">IF(LEN(A45)=3,"类",IF(LEN(A45)=5,"款","项"))</f>
        <v>类</v>
      </c>
    </row>
    <row r="46" ht="38" customHeight="1" spans="1:7">
      <c r="A46" s="291" t="s">
        <v>1368</v>
      </c>
      <c r="B46" s="294" t="s">
        <v>1369</v>
      </c>
      <c r="C46" s="300">
        <v>432</v>
      </c>
      <c r="D46" s="300">
        <v>83430</v>
      </c>
      <c r="E46" s="289">
        <f t="shared" si="4"/>
        <v>192.125</v>
      </c>
      <c r="F46" s="290" t="str">
        <f t="shared" si="5"/>
        <v>是</v>
      </c>
      <c r="G46" s="271" t="str">
        <f t="shared" si="6"/>
        <v>款</v>
      </c>
    </row>
    <row r="47" ht="38" customHeight="1" spans="1:7">
      <c r="A47" s="291" t="s">
        <v>1370</v>
      </c>
      <c r="B47" s="292" t="s">
        <v>1371</v>
      </c>
      <c r="C47" s="293">
        <v>64</v>
      </c>
      <c r="D47" s="293">
        <v>25098</v>
      </c>
      <c r="E47" s="289">
        <f t="shared" si="4"/>
        <v>391.156</v>
      </c>
      <c r="F47" s="290" t="str">
        <f t="shared" si="5"/>
        <v>是</v>
      </c>
      <c r="G47" s="271" t="str">
        <f t="shared" si="6"/>
        <v>项</v>
      </c>
    </row>
    <row r="48" ht="38" customHeight="1" spans="1:7">
      <c r="A48" s="291" t="s">
        <v>1372</v>
      </c>
      <c r="B48" s="292" t="s">
        <v>1373</v>
      </c>
      <c r="C48" s="293">
        <v>16</v>
      </c>
      <c r="D48" s="293">
        <v>22392</v>
      </c>
      <c r="E48" s="289">
        <f t="shared" si="4"/>
        <v>1398.5</v>
      </c>
      <c r="F48" s="290" t="str">
        <f t="shared" si="5"/>
        <v>是</v>
      </c>
      <c r="G48" s="271" t="str">
        <f t="shared" si="6"/>
        <v>项</v>
      </c>
    </row>
    <row r="49" ht="38" customHeight="1" spans="1:7">
      <c r="A49" s="291" t="s">
        <v>1374</v>
      </c>
      <c r="B49" s="292" t="s">
        <v>1375</v>
      </c>
      <c r="C49" s="293"/>
      <c r="D49" s="293"/>
      <c r="E49" s="289" t="str">
        <f t="shared" si="4"/>
        <v/>
      </c>
      <c r="F49" s="290" t="str">
        <f t="shared" si="5"/>
        <v>否</v>
      </c>
      <c r="G49" s="271" t="str">
        <f t="shared" si="6"/>
        <v>项</v>
      </c>
    </row>
    <row r="50" ht="38" customHeight="1" spans="1:7">
      <c r="A50" s="291" t="s">
        <v>1376</v>
      </c>
      <c r="B50" s="292" t="s">
        <v>1377</v>
      </c>
      <c r="C50" s="293"/>
      <c r="D50" s="293"/>
      <c r="E50" s="289" t="str">
        <f t="shared" si="4"/>
        <v/>
      </c>
      <c r="F50" s="290" t="str">
        <f t="shared" si="5"/>
        <v>否</v>
      </c>
      <c r="G50" s="271" t="str">
        <f t="shared" si="6"/>
        <v>项</v>
      </c>
    </row>
    <row r="51" ht="38" customHeight="1" spans="1:7">
      <c r="A51" s="291" t="s">
        <v>1378</v>
      </c>
      <c r="B51" s="292" t="s">
        <v>1379</v>
      </c>
      <c r="C51" s="293">
        <v>10</v>
      </c>
      <c r="D51" s="293">
        <v>3059</v>
      </c>
      <c r="E51" s="289">
        <f t="shared" si="4"/>
        <v>304.9</v>
      </c>
      <c r="F51" s="290" t="str">
        <f t="shared" si="5"/>
        <v>是</v>
      </c>
      <c r="G51" s="271" t="str">
        <f t="shared" si="6"/>
        <v>项</v>
      </c>
    </row>
    <row r="52" ht="38" customHeight="1" spans="1:7">
      <c r="A52" s="291" t="s">
        <v>1380</v>
      </c>
      <c r="B52" s="292" t="s">
        <v>1381</v>
      </c>
      <c r="C52" s="293"/>
      <c r="D52" s="293"/>
      <c r="E52" s="289" t="str">
        <f t="shared" si="4"/>
        <v/>
      </c>
      <c r="F52" s="290" t="str">
        <f t="shared" si="5"/>
        <v>否</v>
      </c>
      <c r="G52" s="271" t="str">
        <f t="shared" si="6"/>
        <v>项</v>
      </c>
    </row>
    <row r="53" ht="38" customHeight="1" spans="1:7">
      <c r="A53" s="291" t="s">
        <v>1382</v>
      </c>
      <c r="B53" s="292" t="s">
        <v>1383</v>
      </c>
      <c r="C53" s="293"/>
      <c r="D53" s="293"/>
      <c r="E53" s="289" t="str">
        <f t="shared" si="4"/>
        <v/>
      </c>
      <c r="F53" s="290" t="str">
        <f t="shared" si="5"/>
        <v>否</v>
      </c>
      <c r="G53" s="271" t="str">
        <f t="shared" si="6"/>
        <v>项</v>
      </c>
    </row>
    <row r="54" ht="38" customHeight="1" spans="1:7">
      <c r="A54" s="291" t="s">
        <v>1384</v>
      </c>
      <c r="B54" s="292" t="s">
        <v>1385</v>
      </c>
      <c r="C54" s="293"/>
      <c r="D54" s="293"/>
      <c r="E54" s="289" t="str">
        <f t="shared" si="4"/>
        <v/>
      </c>
      <c r="F54" s="290" t="str">
        <f t="shared" si="5"/>
        <v>否</v>
      </c>
      <c r="G54" s="271" t="str">
        <f t="shared" si="6"/>
        <v>项</v>
      </c>
    </row>
    <row r="55" ht="38" customHeight="1" spans="1:7">
      <c r="A55" s="291" t="s">
        <v>1386</v>
      </c>
      <c r="B55" s="292" t="s">
        <v>1387</v>
      </c>
      <c r="C55" s="293"/>
      <c r="D55" s="293"/>
      <c r="E55" s="289" t="str">
        <f t="shared" si="4"/>
        <v/>
      </c>
      <c r="F55" s="290" t="str">
        <f t="shared" si="5"/>
        <v>否</v>
      </c>
      <c r="G55" s="271" t="str">
        <f t="shared" si="6"/>
        <v>项</v>
      </c>
    </row>
    <row r="56" ht="38" customHeight="1" spans="1:7">
      <c r="A56" s="291" t="s">
        <v>1388</v>
      </c>
      <c r="B56" s="292" t="s">
        <v>1389</v>
      </c>
      <c r="C56" s="293"/>
      <c r="D56" s="293"/>
      <c r="E56" s="289" t="str">
        <f t="shared" si="4"/>
        <v/>
      </c>
      <c r="F56" s="290" t="str">
        <f t="shared" si="5"/>
        <v>否</v>
      </c>
      <c r="G56" s="271" t="str">
        <f t="shared" si="6"/>
        <v>项</v>
      </c>
    </row>
    <row r="57" ht="38" customHeight="1" spans="1:7">
      <c r="A57" s="291" t="s">
        <v>1390</v>
      </c>
      <c r="B57" s="292" t="s">
        <v>1391</v>
      </c>
      <c r="C57" s="293"/>
      <c r="D57" s="293"/>
      <c r="E57" s="289" t="str">
        <f t="shared" si="4"/>
        <v/>
      </c>
      <c r="F57" s="290" t="str">
        <f t="shared" si="5"/>
        <v>否</v>
      </c>
      <c r="G57" s="271" t="str">
        <f t="shared" si="6"/>
        <v>项</v>
      </c>
    </row>
    <row r="58" ht="38" customHeight="1" spans="1:6">
      <c r="A58" s="291">
        <v>2120814</v>
      </c>
      <c r="B58" s="292" t="s">
        <v>1392</v>
      </c>
      <c r="C58" s="293">
        <v>342</v>
      </c>
      <c r="D58" s="293">
        <v>8326</v>
      </c>
      <c r="E58" s="289">
        <f t="shared" si="4"/>
        <v>23.345</v>
      </c>
      <c r="F58" s="290"/>
    </row>
    <row r="59" ht="38" customHeight="1" spans="1:6">
      <c r="A59" s="291">
        <v>2120815</v>
      </c>
      <c r="B59" s="292" t="s">
        <v>1393</v>
      </c>
      <c r="C59" s="293"/>
      <c r="D59" s="293">
        <v>300</v>
      </c>
      <c r="E59" s="289" t="str">
        <f t="shared" si="4"/>
        <v/>
      </c>
      <c r="F59" s="290"/>
    </row>
    <row r="60" ht="38" customHeight="1" spans="1:6">
      <c r="A60" s="291">
        <v>2120816</v>
      </c>
      <c r="B60" s="292" t="s">
        <v>1394</v>
      </c>
      <c r="C60" s="293"/>
      <c r="D60" s="293">
        <v>1374</v>
      </c>
      <c r="E60" s="289"/>
      <c r="F60" s="290"/>
    </row>
    <row r="61" ht="38" customHeight="1" spans="1:7">
      <c r="A61" s="291" t="s">
        <v>1395</v>
      </c>
      <c r="B61" s="292" t="s">
        <v>1396</v>
      </c>
      <c r="C61" s="293"/>
      <c r="D61" s="293">
        <v>22881</v>
      </c>
      <c r="E61" s="289" t="str">
        <f t="shared" ref="E61:E124" si="7">IF(C61&gt;0,D61/C61-1,IF(C61&lt;0,-(D61/C61-1),""))</f>
        <v/>
      </c>
      <c r="F61" s="290" t="str">
        <f t="shared" ref="F61:F72" si="8">IF(LEN(A61)=3,"是",IF(B61&lt;&gt;"",IF(SUM(C61:D61)&lt;&gt;0,"是","否"),"是"))</f>
        <v>是</v>
      </c>
      <c r="G61" s="271" t="str">
        <f t="shared" ref="G61:G72" si="9">IF(LEN(A61)=3,"类",IF(LEN(A61)=5,"款","项"))</f>
        <v>项</v>
      </c>
    </row>
    <row r="62" ht="38" customHeight="1" spans="1:7">
      <c r="A62" s="291" t="s">
        <v>1397</v>
      </c>
      <c r="B62" s="294" t="s">
        <v>1398</v>
      </c>
      <c r="C62" s="300"/>
      <c r="D62" s="300"/>
      <c r="E62" s="289" t="str">
        <f t="shared" si="7"/>
        <v/>
      </c>
      <c r="F62" s="290" t="str">
        <f t="shared" si="8"/>
        <v>否</v>
      </c>
      <c r="G62" s="271" t="str">
        <f t="shared" si="9"/>
        <v>款</v>
      </c>
    </row>
    <row r="63" ht="38" customHeight="1" spans="1:7">
      <c r="A63" s="291" t="s">
        <v>1399</v>
      </c>
      <c r="B63" s="292" t="s">
        <v>1371</v>
      </c>
      <c r="C63" s="293"/>
      <c r="D63" s="293"/>
      <c r="E63" s="289" t="str">
        <f t="shared" si="7"/>
        <v/>
      </c>
      <c r="F63" s="290" t="str">
        <f t="shared" si="8"/>
        <v>否</v>
      </c>
      <c r="G63" s="271" t="str">
        <f t="shared" si="9"/>
        <v>项</v>
      </c>
    </row>
    <row r="64" ht="38" customHeight="1" spans="1:7">
      <c r="A64" s="291" t="s">
        <v>1400</v>
      </c>
      <c r="B64" s="292" t="s">
        <v>1373</v>
      </c>
      <c r="C64" s="293"/>
      <c r="D64" s="293"/>
      <c r="E64" s="289" t="str">
        <f t="shared" si="7"/>
        <v/>
      </c>
      <c r="F64" s="290" t="str">
        <f t="shared" si="8"/>
        <v>否</v>
      </c>
      <c r="G64" s="271" t="str">
        <f t="shared" si="9"/>
        <v>项</v>
      </c>
    </row>
    <row r="65" ht="38" customHeight="1" spans="1:7">
      <c r="A65" s="291" t="s">
        <v>1401</v>
      </c>
      <c r="B65" s="292" t="s">
        <v>1402</v>
      </c>
      <c r="C65" s="293"/>
      <c r="D65" s="293"/>
      <c r="E65" s="289" t="str">
        <f t="shared" si="7"/>
        <v/>
      </c>
      <c r="F65" s="290" t="str">
        <f t="shared" si="8"/>
        <v>否</v>
      </c>
      <c r="G65" s="271" t="str">
        <f t="shared" si="9"/>
        <v>项</v>
      </c>
    </row>
    <row r="66" ht="38" customHeight="1" spans="1:7">
      <c r="A66" s="291" t="s">
        <v>1403</v>
      </c>
      <c r="B66" s="294" t="s">
        <v>1404</v>
      </c>
      <c r="C66" s="300"/>
      <c r="D66" s="300"/>
      <c r="E66" s="289" t="str">
        <f t="shared" si="7"/>
        <v/>
      </c>
      <c r="F66" s="290" t="str">
        <f t="shared" si="8"/>
        <v>否</v>
      </c>
      <c r="G66" s="271" t="str">
        <f t="shared" si="9"/>
        <v>款</v>
      </c>
    </row>
    <row r="67" ht="38" customHeight="1" spans="1:7">
      <c r="A67" s="291" t="s">
        <v>1405</v>
      </c>
      <c r="B67" s="294" t="s">
        <v>1406</v>
      </c>
      <c r="C67" s="300"/>
      <c r="D67" s="300"/>
      <c r="E67" s="289" t="str">
        <f t="shared" si="7"/>
        <v/>
      </c>
      <c r="F67" s="290" t="str">
        <f t="shared" si="8"/>
        <v>否</v>
      </c>
      <c r="G67" s="271" t="str">
        <f t="shared" si="9"/>
        <v>款</v>
      </c>
    </row>
    <row r="68" ht="38" customHeight="1" spans="1:7">
      <c r="A68" s="291" t="s">
        <v>1407</v>
      </c>
      <c r="B68" s="292" t="s">
        <v>1408</v>
      </c>
      <c r="C68" s="293"/>
      <c r="D68" s="293"/>
      <c r="E68" s="289" t="str">
        <f t="shared" si="7"/>
        <v/>
      </c>
      <c r="F68" s="290" t="str">
        <f t="shared" si="8"/>
        <v>否</v>
      </c>
      <c r="G68" s="271" t="str">
        <f t="shared" si="9"/>
        <v>项</v>
      </c>
    </row>
    <row r="69" ht="38" customHeight="1" spans="1:7">
      <c r="A69" s="291" t="s">
        <v>1409</v>
      </c>
      <c r="B69" s="292" t="s">
        <v>1410</v>
      </c>
      <c r="C69" s="293"/>
      <c r="D69" s="293"/>
      <c r="E69" s="289" t="str">
        <f t="shared" si="7"/>
        <v/>
      </c>
      <c r="F69" s="290" t="str">
        <f t="shared" si="8"/>
        <v>否</v>
      </c>
      <c r="G69" s="271" t="str">
        <f t="shared" si="9"/>
        <v>项</v>
      </c>
    </row>
    <row r="70" ht="38" customHeight="1" spans="1:7">
      <c r="A70" s="291" t="s">
        <v>1411</v>
      </c>
      <c r="B70" s="292" t="s">
        <v>1412</v>
      </c>
      <c r="C70" s="293"/>
      <c r="D70" s="293"/>
      <c r="E70" s="289" t="str">
        <f t="shared" si="7"/>
        <v/>
      </c>
      <c r="F70" s="290" t="str">
        <f t="shared" si="8"/>
        <v>否</v>
      </c>
      <c r="G70" s="271" t="str">
        <f t="shared" si="9"/>
        <v>项</v>
      </c>
    </row>
    <row r="71" ht="38" customHeight="1" spans="1:7">
      <c r="A71" s="291" t="s">
        <v>1413</v>
      </c>
      <c r="B71" s="292" t="s">
        <v>1414</v>
      </c>
      <c r="C71" s="293"/>
      <c r="D71" s="293"/>
      <c r="E71" s="289" t="str">
        <f t="shared" si="7"/>
        <v/>
      </c>
      <c r="F71" s="290" t="str">
        <f t="shared" si="8"/>
        <v>否</v>
      </c>
      <c r="G71" s="271" t="str">
        <f t="shared" si="9"/>
        <v>项</v>
      </c>
    </row>
    <row r="72" ht="38" customHeight="1" spans="1:7">
      <c r="A72" s="291" t="s">
        <v>1415</v>
      </c>
      <c r="B72" s="292" t="s">
        <v>1416</v>
      </c>
      <c r="C72" s="293"/>
      <c r="D72" s="293"/>
      <c r="E72" s="289" t="str">
        <f t="shared" si="7"/>
        <v/>
      </c>
      <c r="F72" s="290" t="str">
        <f t="shared" si="8"/>
        <v>否</v>
      </c>
      <c r="G72" s="271" t="str">
        <f t="shared" si="9"/>
        <v>项</v>
      </c>
    </row>
    <row r="73" ht="38" customHeight="1" spans="1:7">
      <c r="A73" s="291" t="s">
        <v>1417</v>
      </c>
      <c r="B73" s="294" t="s">
        <v>1418</v>
      </c>
      <c r="C73" s="300"/>
      <c r="D73" s="300"/>
      <c r="E73" s="289" t="str">
        <f t="shared" si="7"/>
        <v/>
      </c>
      <c r="F73" s="290" t="str">
        <f t="shared" ref="F73:F136" si="10">IF(LEN(A73)=3,"是",IF(B73&lt;&gt;"",IF(SUM(C73:D73)&lt;&gt;0,"是","否"),"是"))</f>
        <v>否</v>
      </c>
      <c r="G73" s="271" t="str">
        <f t="shared" ref="G73:G136" si="11">IF(LEN(A73)=3,"类",IF(LEN(A73)=5,"款","项"))</f>
        <v>款</v>
      </c>
    </row>
    <row r="74" ht="38" customHeight="1" spans="1:7">
      <c r="A74" s="291" t="s">
        <v>1419</v>
      </c>
      <c r="B74" s="292" t="s">
        <v>1420</v>
      </c>
      <c r="C74" s="293"/>
      <c r="D74" s="293"/>
      <c r="E74" s="289" t="str">
        <f t="shared" si="7"/>
        <v/>
      </c>
      <c r="F74" s="290" t="str">
        <f t="shared" si="10"/>
        <v>否</v>
      </c>
      <c r="G74" s="271" t="str">
        <f t="shared" si="11"/>
        <v>项</v>
      </c>
    </row>
    <row r="75" ht="38" customHeight="1" spans="1:7">
      <c r="A75" s="291" t="s">
        <v>1421</v>
      </c>
      <c r="B75" s="292" t="s">
        <v>1422</v>
      </c>
      <c r="C75" s="293"/>
      <c r="D75" s="293"/>
      <c r="E75" s="289" t="str">
        <f t="shared" si="7"/>
        <v/>
      </c>
      <c r="F75" s="290" t="str">
        <f t="shared" si="10"/>
        <v>否</v>
      </c>
      <c r="G75" s="271" t="str">
        <f t="shared" si="11"/>
        <v>项</v>
      </c>
    </row>
    <row r="76" ht="38" customHeight="1" spans="1:7">
      <c r="A76" s="291" t="s">
        <v>1423</v>
      </c>
      <c r="B76" s="292" t="s">
        <v>1424</v>
      </c>
      <c r="C76" s="293"/>
      <c r="D76" s="293"/>
      <c r="E76" s="289" t="str">
        <f t="shared" si="7"/>
        <v/>
      </c>
      <c r="F76" s="290" t="str">
        <f t="shared" si="10"/>
        <v>否</v>
      </c>
      <c r="G76" s="271" t="str">
        <f t="shared" si="11"/>
        <v>项</v>
      </c>
    </row>
    <row r="77" ht="38" customHeight="1" spans="1:7">
      <c r="A77" s="291" t="s">
        <v>1425</v>
      </c>
      <c r="B77" s="294" t="s">
        <v>1426</v>
      </c>
      <c r="C77" s="300"/>
      <c r="D77" s="300"/>
      <c r="E77" s="289" t="str">
        <f t="shared" si="7"/>
        <v/>
      </c>
      <c r="F77" s="290" t="str">
        <f t="shared" si="10"/>
        <v>否</v>
      </c>
      <c r="G77" s="271" t="str">
        <f t="shared" si="11"/>
        <v>款</v>
      </c>
    </row>
    <row r="78" ht="38" customHeight="1" spans="1:7">
      <c r="A78" s="291" t="s">
        <v>1427</v>
      </c>
      <c r="B78" s="292" t="s">
        <v>1371</v>
      </c>
      <c r="C78" s="293"/>
      <c r="D78" s="293"/>
      <c r="E78" s="289" t="str">
        <f t="shared" si="7"/>
        <v/>
      </c>
      <c r="F78" s="290" t="str">
        <f t="shared" si="10"/>
        <v>否</v>
      </c>
      <c r="G78" s="271" t="str">
        <f t="shared" si="11"/>
        <v>项</v>
      </c>
    </row>
    <row r="79" ht="38" customHeight="1" spans="1:7">
      <c r="A79" s="291" t="s">
        <v>1428</v>
      </c>
      <c r="B79" s="292" t="s">
        <v>1373</v>
      </c>
      <c r="C79" s="293"/>
      <c r="D79" s="293"/>
      <c r="E79" s="289" t="str">
        <f t="shared" si="7"/>
        <v/>
      </c>
      <c r="F79" s="290" t="str">
        <f t="shared" si="10"/>
        <v>否</v>
      </c>
      <c r="G79" s="271" t="str">
        <f t="shared" si="11"/>
        <v>项</v>
      </c>
    </row>
    <row r="80" ht="38" customHeight="1" spans="1:7">
      <c r="A80" s="291" t="s">
        <v>1429</v>
      </c>
      <c r="B80" s="292" t="s">
        <v>1430</v>
      </c>
      <c r="C80" s="293"/>
      <c r="D80" s="293"/>
      <c r="E80" s="289" t="str">
        <f t="shared" si="7"/>
        <v/>
      </c>
      <c r="F80" s="290" t="str">
        <f t="shared" si="10"/>
        <v>否</v>
      </c>
      <c r="G80" s="271" t="str">
        <f t="shared" si="11"/>
        <v>项</v>
      </c>
    </row>
    <row r="81" ht="38" customHeight="1" spans="1:7">
      <c r="A81" s="291" t="s">
        <v>1431</v>
      </c>
      <c r="B81" s="294" t="s">
        <v>1432</v>
      </c>
      <c r="C81" s="300"/>
      <c r="D81" s="300"/>
      <c r="E81" s="289" t="str">
        <f t="shared" si="7"/>
        <v/>
      </c>
      <c r="F81" s="290" t="str">
        <f t="shared" si="10"/>
        <v>否</v>
      </c>
      <c r="G81" s="271" t="str">
        <f t="shared" si="11"/>
        <v>款</v>
      </c>
    </row>
    <row r="82" ht="38" customHeight="1" spans="1:7">
      <c r="A82" s="291" t="s">
        <v>1433</v>
      </c>
      <c r="B82" s="292" t="s">
        <v>1371</v>
      </c>
      <c r="C82" s="293"/>
      <c r="D82" s="293"/>
      <c r="E82" s="289" t="str">
        <f t="shared" si="7"/>
        <v/>
      </c>
      <c r="F82" s="290" t="str">
        <f t="shared" si="10"/>
        <v>否</v>
      </c>
      <c r="G82" s="271" t="str">
        <f t="shared" si="11"/>
        <v>项</v>
      </c>
    </row>
    <row r="83" ht="38" customHeight="1" spans="1:7">
      <c r="A83" s="291" t="s">
        <v>1434</v>
      </c>
      <c r="B83" s="292" t="s">
        <v>1373</v>
      </c>
      <c r="C83" s="293"/>
      <c r="D83" s="293"/>
      <c r="E83" s="289" t="str">
        <f t="shared" si="7"/>
        <v/>
      </c>
      <c r="F83" s="290" t="str">
        <f t="shared" si="10"/>
        <v>否</v>
      </c>
      <c r="G83" s="271" t="str">
        <f t="shared" si="11"/>
        <v>项</v>
      </c>
    </row>
    <row r="84" s="267" customFormat="1" ht="38" customHeight="1" spans="1:7">
      <c r="A84" s="291" t="s">
        <v>1435</v>
      </c>
      <c r="B84" s="292" t="s">
        <v>1436</v>
      </c>
      <c r="C84" s="293"/>
      <c r="D84" s="293"/>
      <c r="E84" s="289" t="str">
        <f t="shared" si="7"/>
        <v/>
      </c>
      <c r="F84" s="290" t="str">
        <f t="shared" si="10"/>
        <v>否</v>
      </c>
      <c r="G84" s="271" t="str">
        <f t="shared" si="11"/>
        <v>项</v>
      </c>
    </row>
    <row r="85" s="267" customFormat="1" ht="38" customHeight="1" spans="1:7">
      <c r="A85" s="291" t="s">
        <v>1437</v>
      </c>
      <c r="B85" s="294" t="s">
        <v>1438</v>
      </c>
      <c r="C85" s="300"/>
      <c r="D85" s="300"/>
      <c r="E85" s="289" t="str">
        <f t="shared" si="7"/>
        <v/>
      </c>
      <c r="F85" s="290" t="str">
        <f t="shared" si="10"/>
        <v>否</v>
      </c>
      <c r="G85" s="271" t="str">
        <f t="shared" si="11"/>
        <v>款</v>
      </c>
    </row>
    <row r="86" s="267" customFormat="1" ht="38" customHeight="1" spans="1:7">
      <c r="A86" s="291" t="s">
        <v>1439</v>
      </c>
      <c r="B86" s="292" t="s">
        <v>1408</v>
      </c>
      <c r="C86" s="293"/>
      <c r="D86" s="293"/>
      <c r="E86" s="289" t="str">
        <f t="shared" si="7"/>
        <v/>
      </c>
      <c r="F86" s="290" t="str">
        <f t="shared" si="10"/>
        <v>否</v>
      </c>
      <c r="G86" s="271" t="str">
        <f t="shared" si="11"/>
        <v>项</v>
      </c>
    </row>
    <row r="87" s="267" customFormat="1" ht="38" customHeight="1" spans="1:7">
      <c r="A87" s="291" t="s">
        <v>1440</v>
      </c>
      <c r="B87" s="292" t="s">
        <v>1410</v>
      </c>
      <c r="C87" s="293"/>
      <c r="D87" s="293"/>
      <c r="E87" s="289" t="str">
        <f t="shared" si="7"/>
        <v/>
      </c>
      <c r="F87" s="290" t="str">
        <f t="shared" si="10"/>
        <v>否</v>
      </c>
      <c r="G87" s="271" t="str">
        <f t="shared" si="11"/>
        <v>项</v>
      </c>
    </row>
    <row r="88" s="267" customFormat="1" ht="38" customHeight="1" spans="1:7">
      <c r="A88" s="291" t="s">
        <v>1441</v>
      </c>
      <c r="B88" s="292" t="s">
        <v>1412</v>
      </c>
      <c r="C88" s="293"/>
      <c r="D88" s="293"/>
      <c r="E88" s="289" t="str">
        <f t="shared" si="7"/>
        <v/>
      </c>
      <c r="F88" s="290" t="str">
        <f t="shared" si="10"/>
        <v>否</v>
      </c>
      <c r="G88" s="271" t="str">
        <f t="shared" si="11"/>
        <v>项</v>
      </c>
    </row>
    <row r="89" s="267" customFormat="1" ht="38" customHeight="1" spans="1:7">
      <c r="A89" s="291" t="s">
        <v>1442</v>
      </c>
      <c r="B89" s="292" t="s">
        <v>1414</v>
      </c>
      <c r="C89" s="293"/>
      <c r="D89" s="293"/>
      <c r="E89" s="289" t="str">
        <f t="shared" si="7"/>
        <v/>
      </c>
      <c r="F89" s="290" t="str">
        <f t="shared" si="10"/>
        <v>否</v>
      </c>
      <c r="G89" s="271" t="str">
        <f t="shared" si="11"/>
        <v>项</v>
      </c>
    </row>
    <row r="90" s="267" customFormat="1" ht="38" customHeight="1" spans="1:7">
      <c r="A90" s="291" t="s">
        <v>1443</v>
      </c>
      <c r="B90" s="292" t="s">
        <v>1444</v>
      </c>
      <c r="C90" s="293"/>
      <c r="D90" s="293"/>
      <c r="E90" s="289" t="str">
        <f t="shared" si="7"/>
        <v/>
      </c>
      <c r="F90" s="290" t="str">
        <f t="shared" si="10"/>
        <v>否</v>
      </c>
      <c r="G90" s="271" t="str">
        <f t="shared" si="11"/>
        <v>项</v>
      </c>
    </row>
    <row r="91" s="267" customFormat="1" ht="38" customHeight="1" spans="1:7">
      <c r="A91" s="291" t="s">
        <v>1445</v>
      </c>
      <c r="B91" s="294" t="s">
        <v>1446</v>
      </c>
      <c r="C91" s="300"/>
      <c r="D91" s="300"/>
      <c r="E91" s="289" t="str">
        <f t="shared" si="7"/>
        <v/>
      </c>
      <c r="F91" s="290" t="str">
        <f t="shared" si="10"/>
        <v>否</v>
      </c>
      <c r="G91" s="271" t="str">
        <f t="shared" si="11"/>
        <v>款</v>
      </c>
    </row>
    <row r="92" s="267" customFormat="1" ht="38" customHeight="1" spans="1:7">
      <c r="A92" s="291" t="s">
        <v>1447</v>
      </c>
      <c r="B92" s="292" t="s">
        <v>1420</v>
      </c>
      <c r="C92" s="293"/>
      <c r="D92" s="293"/>
      <c r="E92" s="289" t="str">
        <f t="shared" si="7"/>
        <v/>
      </c>
      <c r="F92" s="290" t="str">
        <f t="shared" si="10"/>
        <v>否</v>
      </c>
      <c r="G92" s="271" t="str">
        <f t="shared" si="11"/>
        <v>项</v>
      </c>
    </row>
    <row r="93" s="267" customFormat="1" ht="38" customHeight="1" spans="1:7">
      <c r="A93" s="291" t="s">
        <v>1448</v>
      </c>
      <c r="B93" s="292" t="s">
        <v>1449</v>
      </c>
      <c r="C93" s="293"/>
      <c r="D93" s="293"/>
      <c r="E93" s="289" t="str">
        <f t="shared" si="7"/>
        <v/>
      </c>
      <c r="F93" s="290" t="str">
        <f t="shared" si="10"/>
        <v>否</v>
      </c>
      <c r="G93" s="271" t="str">
        <f t="shared" si="11"/>
        <v>项</v>
      </c>
    </row>
    <row r="94" s="267" customFormat="1" ht="38" customHeight="1" spans="1:7">
      <c r="A94" s="291" t="s">
        <v>1450</v>
      </c>
      <c r="B94" s="294" t="s">
        <v>1451</v>
      </c>
      <c r="C94" s="300"/>
      <c r="D94" s="300"/>
      <c r="E94" s="289" t="str">
        <f t="shared" si="7"/>
        <v/>
      </c>
      <c r="F94" s="290" t="str">
        <f t="shared" si="10"/>
        <v>否</v>
      </c>
      <c r="G94" s="271" t="str">
        <f t="shared" si="11"/>
        <v>款</v>
      </c>
    </row>
    <row r="95" s="267" customFormat="1" ht="38" customHeight="1" spans="1:7">
      <c r="A95" s="291" t="s">
        <v>1452</v>
      </c>
      <c r="B95" s="292" t="s">
        <v>1371</v>
      </c>
      <c r="C95" s="293"/>
      <c r="D95" s="293"/>
      <c r="E95" s="289" t="str">
        <f t="shared" si="7"/>
        <v/>
      </c>
      <c r="F95" s="290" t="str">
        <f t="shared" si="10"/>
        <v>否</v>
      </c>
      <c r="G95" s="271" t="str">
        <f t="shared" si="11"/>
        <v>项</v>
      </c>
    </row>
    <row r="96" s="267" customFormat="1" ht="38" customHeight="1" spans="1:7">
      <c r="A96" s="291" t="s">
        <v>1453</v>
      </c>
      <c r="B96" s="292" t="s">
        <v>1373</v>
      </c>
      <c r="C96" s="293"/>
      <c r="D96" s="293"/>
      <c r="E96" s="289" t="str">
        <f t="shared" si="7"/>
        <v/>
      </c>
      <c r="F96" s="290" t="str">
        <f t="shared" si="10"/>
        <v>否</v>
      </c>
      <c r="G96" s="271" t="str">
        <f t="shared" si="11"/>
        <v>项</v>
      </c>
    </row>
    <row r="97" s="267" customFormat="1" ht="38" customHeight="1" spans="1:7">
      <c r="A97" s="291" t="s">
        <v>1454</v>
      </c>
      <c r="B97" s="292" t="s">
        <v>1375</v>
      </c>
      <c r="C97" s="293"/>
      <c r="D97" s="293"/>
      <c r="E97" s="289" t="str">
        <f t="shared" si="7"/>
        <v/>
      </c>
      <c r="F97" s="290" t="str">
        <f t="shared" si="10"/>
        <v>否</v>
      </c>
      <c r="G97" s="271" t="str">
        <f t="shared" si="11"/>
        <v>项</v>
      </c>
    </row>
    <row r="98" s="267" customFormat="1" ht="38" customHeight="1" spans="1:7">
      <c r="A98" s="291" t="s">
        <v>1455</v>
      </c>
      <c r="B98" s="292" t="s">
        <v>1377</v>
      </c>
      <c r="C98" s="293"/>
      <c r="D98" s="293"/>
      <c r="E98" s="289" t="str">
        <f t="shared" si="7"/>
        <v/>
      </c>
      <c r="F98" s="290" t="str">
        <f t="shared" si="10"/>
        <v>否</v>
      </c>
      <c r="G98" s="271" t="str">
        <f t="shared" si="11"/>
        <v>项</v>
      </c>
    </row>
    <row r="99" ht="38" customHeight="1" spans="1:7">
      <c r="A99" s="291" t="s">
        <v>1456</v>
      </c>
      <c r="B99" s="292" t="s">
        <v>1383</v>
      </c>
      <c r="C99" s="293"/>
      <c r="D99" s="293"/>
      <c r="E99" s="289" t="str">
        <f t="shared" si="7"/>
        <v/>
      </c>
      <c r="F99" s="290" t="str">
        <f t="shared" si="10"/>
        <v>否</v>
      </c>
      <c r="G99" s="271" t="str">
        <f t="shared" si="11"/>
        <v>项</v>
      </c>
    </row>
    <row r="100" ht="38" customHeight="1" spans="1:7">
      <c r="A100" s="291" t="s">
        <v>1457</v>
      </c>
      <c r="B100" s="292" t="s">
        <v>1387</v>
      </c>
      <c r="C100" s="293"/>
      <c r="D100" s="293"/>
      <c r="E100" s="289" t="str">
        <f t="shared" si="7"/>
        <v/>
      </c>
      <c r="F100" s="290" t="str">
        <f t="shared" si="10"/>
        <v>否</v>
      </c>
      <c r="G100" s="271" t="str">
        <f t="shared" si="11"/>
        <v>项</v>
      </c>
    </row>
    <row r="101" ht="38" customHeight="1" spans="1:7">
      <c r="A101" s="291" t="s">
        <v>1458</v>
      </c>
      <c r="B101" s="292" t="s">
        <v>1389</v>
      </c>
      <c r="C101" s="293"/>
      <c r="D101" s="293"/>
      <c r="E101" s="289" t="str">
        <f t="shared" si="7"/>
        <v/>
      </c>
      <c r="F101" s="290" t="str">
        <f t="shared" si="10"/>
        <v>否</v>
      </c>
      <c r="G101" s="271" t="str">
        <f t="shared" si="11"/>
        <v>项</v>
      </c>
    </row>
    <row r="102" s="267" customFormat="1" ht="38" customHeight="1" spans="1:7">
      <c r="A102" s="291" t="s">
        <v>1459</v>
      </c>
      <c r="B102" s="292" t="s">
        <v>1460</v>
      </c>
      <c r="C102" s="293"/>
      <c r="D102" s="293"/>
      <c r="E102" s="289" t="str">
        <f t="shared" si="7"/>
        <v/>
      </c>
      <c r="F102" s="290" t="str">
        <f t="shared" si="10"/>
        <v>否</v>
      </c>
      <c r="G102" s="271" t="str">
        <f t="shared" si="11"/>
        <v>项</v>
      </c>
    </row>
    <row r="103" s="267" customFormat="1" ht="38" customHeight="1" spans="1:7">
      <c r="A103" s="286" t="s">
        <v>92</v>
      </c>
      <c r="B103" s="287" t="s">
        <v>1461</v>
      </c>
      <c r="C103" s="323">
        <v>975</v>
      </c>
      <c r="D103" s="323">
        <f>1926</f>
        <v>1926</v>
      </c>
      <c r="E103" s="289">
        <f t="shared" si="7"/>
        <v>0.975</v>
      </c>
      <c r="F103" s="290" t="str">
        <f t="shared" si="10"/>
        <v>是</v>
      </c>
      <c r="G103" s="271" t="str">
        <f t="shared" si="11"/>
        <v>类</v>
      </c>
    </row>
    <row r="104" ht="38" customHeight="1" spans="1:7">
      <c r="A104" s="291" t="s">
        <v>1462</v>
      </c>
      <c r="B104" s="294" t="s">
        <v>1463</v>
      </c>
      <c r="C104" s="300">
        <v>666</v>
      </c>
      <c r="D104" s="300"/>
      <c r="E104" s="289">
        <f t="shared" si="7"/>
        <v>-1</v>
      </c>
      <c r="F104" s="290" t="str">
        <f t="shared" si="10"/>
        <v>是</v>
      </c>
      <c r="G104" s="271" t="str">
        <f t="shared" si="11"/>
        <v>款</v>
      </c>
    </row>
    <row r="105" s="267" customFormat="1" ht="38" customHeight="1" spans="1:7">
      <c r="A105" s="291" t="s">
        <v>1464</v>
      </c>
      <c r="B105" s="292" t="s">
        <v>1339</v>
      </c>
      <c r="C105" s="293">
        <v>620</v>
      </c>
      <c r="D105" s="293"/>
      <c r="E105" s="289">
        <f t="shared" si="7"/>
        <v>-1</v>
      </c>
      <c r="F105" s="290" t="str">
        <f t="shared" si="10"/>
        <v>是</v>
      </c>
      <c r="G105" s="271" t="str">
        <f t="shared" si="11"/>
        <v>项</v>
      </c>
    </row>
    <row r="106" s="267" customFormat="1" ht="38" customHeight="1" spans="1:7">
      <c r="A106" s="291" t="s">
        <v>1465</v>
      </c>
      <c r="B106" s="292" t="s">
        <v>1466</v>
      </c>
      <c r="C106" s="293"/>
      <c r="D106" s="293"/>
      <c r="E106" s="289" t="str">
        <f t="shared" si="7"/>
        <v/>
      </c>
      <c r="F106" s="290" t="str">
        <f t="shared" si="10"/>
        <v>否</v>
      </c>
      <c r="G106" s="271" t="str">
        <f t="shared" si="11"/>
        <v>项</v>
      </c>
    </row>
    <row r="107" s="267" customFormat="1" ht="38" customHeight="1" spans="1:7">
      <c r="A107" s="291" t="s">
        <v>1467</v>
      </c>
      <c r="B107" s="292" t="s">
        <v>1468</v>
      </c>
      <c r="C107" s="293"/>
      <c r="D107" s="293"/>
      <c r="E107" s="289" t="str">
        <f t="shared" si="7"/>
        <v/>
      </c>
      <c r="F107" s="290" t="str">
        <f t="shared" si="10"/>
        <v>否</v>
      </c>
      <c r="G107" s="271" t="str">
        <f t="shared" si="11"/>
        <v>项</v>
      </c>
    </row>
    <row r="108" s="267" customFormat="1" ht="38" customHeight="1" spans="1:7">
      <c r="A108" s="291" t="s">
        <v>1469</v>
      </c>
      <c r="B108" s="292" t="s">
        <v>1470</v>
      </c>
      <c r="C108" s="293">
        <v>46</v>
      </c>
      <c r="D108" s="293"/>
      <c r="E108" s="289">
        <f t="shared" si="7"/>
        <v>-1</v>
      </c>
      <c r="F108" s="290" t="str">
        <f t="shared" si="10"/>
        <v>是</v>
      </c>
      <c r="G108" s="271" t="str">
        <f t="shared" si="11"/>
        <v>项</v>
      </c>
    </row>
    <row r="109" s="267" customFormat="1" ht="38" customHeight="1" spans="1:7">
      <c r="A109" s="291" t="s">
        <v>1471</v>
      </c>
      <c r="B109" s="292" t="s">
        <v>1472</v>
      </c>
      <c r="C109" s="293"/>
      <c r="D109" s="293"/>
      <c r="E109" s="289" t="str">
        <f t="shared" si="7"/>
        <v/>
      </c>
      <c r="F109" s="290" t="str">
        <f t="shared" si="10"/>
        <v>否</v>
      </c>
      <c r="G109" s="271" t="str">
        <f t="shared" si="11"/>
        <v>款</v>
      </c>
    </row>
    <row r="110" ht="38" customHeight="1" spans="1:7">
      <c r="A110" s="291" t="s">
        <v>1473</v>
      </c>
      <c r="B110" s="292" t="s">
        <v>1339</v>
      </c>
      <c r="C110" s="293"/>
      <c r="D110" s="293"/>
      <c r="E110" s="289" t="str">
        <f t="shared" si="7"/>
        <v/>
      </c>
      <c r="F110" s="290" t="str">
        <f t="shared" si="10"/>
        <v>否</v>
      </c>
      <c r="G110" s="271" t="str">
        <f t="shared" si="11"/>
        <v>项</v>
      </c>
    </row>
    <row r="111" s="267" customFormat="1" ht="38" customHeight="1" spans="1:7">
      <c r="A111" s="291" t="s">
        <v>1474</v>
      </c>
      <c r="B111" s="292" t="s">
        <v>1466</v>
      </c>
      <c r="C111" s="293"/>
      <c r="D111" s="293"/>
      <c r="E111" s="289" t="str">
        <f t="shared" si="7"/>
        <v/>
      </c>
      <c r="F111" s="290" t="str">
        <f t="shared" si="10"/>
        <v>否</v>
      </c>
      <c r="G111" s="271" t="str">
        <f t="shared" si="11"/>
        <v>项</v>
      </c>
    </row>
    <row r="112" s="267" customFormat="1" ht="38" customHeight="1" spans="1:7">
      <c r="A112" s="291" t="s">
        <v>1475</v>
      </c>
      <c r="B112" s="292" t="s">
        <v>1476</v>
      </c>
      <c r="C112" s="293"/>
      <c r="D112" s="293"/>
      <c r="E112" s="289" t="str">
        <f t="shared" si="7"/>
        <v/>
      </c>
      <c r="F112" s="290" t="str">
        <f t="shared" si="10"/>
        <v>否</v>
      </c>
      <c r="G112" s="271" t="str">
        <f t="shared" si="11"/>
        <v>项</v>
      </c>
    </row>
    <row r="113" s="267" customFormat="1" ht="38" customHeight="1" spans="1:7">
      <c r="A113" s="291" t="s">
        <v>1477</v>
      </c>
      <c r="B113" s="292" t="s">
        <v>1478</v>
      </c>
      <c r="C113" s="293"/>
      <c r="D113" s="293"/>
      <c r="E113" s="289" t="str">
        <f t="shared" si="7"/>
        <v/>
      </c>
      <c r="F113" s="290" t="str">
        <f t="shared" si="10"/>
        <v>否</v>
      </c>
      <c r="G113" s="271" t="str">
        <f t="shared" si="11"/>
        <v>项</v>
      </c>
    </row>
    <row r="114" ht="38" customHeight="1" spans="1:7">
      <c r="A114" s="291" t="s">
        <v>1479</v>
      </c>
      <c r="B114" s="294" t="s">
        <v>1480</v>
      </c>
      <c r="C114" s="300"/>
      <c r="D114" s="300"/>
      <c r="E114" s="289" t="str">
        <f t="shared" si="7"/>
        <v/>
      </c>
      <c r="F114" s="290" t="str">
        <f t="shared" si="10"/>
        <v>否</v>
      </c>
      <c r="G114" s="271" t="str">
        <f t="shared" si="11"/>
        <v>款</v>
      </c>
    </row>
    <row r="115" s="267" customFormat="1" ht="38" customHeight="1" spans="1:7">
      <c r="A115" s="291" t="s">
        <v>1481</v>
      </c>
      <c r="B115" s="292" t="s">
        <v>1482</v>
      </c>
      <c r="C115" s="293"/>
      <c r="D115" s="293"/>
      <c r="E115" s="289" t="str">
        <f t="shared" si="7"/>
        <v/>
      </c>
      <c r="F115" s="290" t="str">
        <f t="shared" si="10"/>
        <v>否</v>
      </c>
      <c r="G115" s="271" t="str">
        <f t="shared" si="11"/>
        <v>项</v>
      </c>
    </row>
    <row r="116" s="267" customFormat="1" ht="38" customHeight="1" spans="1:7">
      <c r="A116" s="291" t="s">
        <v>1483</v>
      </c>
      <c r="B116" s="292" t="s">
        <v>1484</v>
      </c>
      <c r="C116" s="293"/>
      <c r="D116" s="293"/>
      <c r="E116" s="289" t="str">
        <f t="shared" si="7"/>
        <v/>
      </c>
      <c r="F116" s="290" t="str">
        <f t="shared" si="10"/>
        <v>否</v>
      </c>
      <c r="G116" s="271" t="str">
        <f t="shared" si="11"/>
        <v>项</v>
      </c>
    </row>
    <row r="117" s="267" customFormat="1" ht="38" customHeight="1" spans="1:7">
      <c r="A117" s="291" t="s">
        <v>1485</v>
      </c>
      <c r="B117" s="292" t="s">
        <v>1486</v>
      </c>
      <c r="C117" s="293"/>
      <c r="D117" s="293"/>
      <c r="E117" s="289" t="str">
        <f t="shared" si="7"/>
        <v/>
      </c>
      <c r="F117" s="290" t="str">
        <f t="shared" si="10"/>
        <v>否</v>
      </c>
      <c r="G117" s="271" t="str">
        <f t="shared" si="11"/>
        <v>项</v>
      </c>
    </row>
    <row r="118" ht="38" customHeight="1" spans="1:7">
      <c r="A118" s="291" t="s">
        <v>1487</v>
      </c>
      <c r="B118" s="292" t="s">
        <v>1488</v>
      </c>
      <c r="C118" s="293"/>
      <c r="D118" s="293"/>
      <c r="E118" s="289" t="str">
        <f t="shared" si="7"/>
        <v/>
      </c>
      <c r="F118" s="290" t="str">
        <f t="shared" si="10"/>
        <v>否</v>
      </c>
      <c r="G118" s="271" t="str">
        <f t="shared" si="11"/>
        <v>项</v>
      </c>
    </row>
    <row r="119" s="267" customFormat="1" ht="38" customHeight="1" spans="1:7">
      <c r="A119" s="299">
        <v>21370</v>
      </c>
      <c r="B119" s="294" t="s">
        <v>1489</v>
      </c>
      <c r="C119" s="300"/>
      <c r="D119" s="300"/>
      <c r="E119" s="289" t="str">
        <f t="shared" si="7"/>
        <v/>
      </c>
      <c r="F119" s="290" t="str">
        <f t="shared" si="10"/>
        <v>否</v>
      </c>
      <c r="G119" s="271" t="str">
        <f t="shared" si="11"/>
        <v>款</v>
      </c>
    </row>
    <row r="120" s="267" customFormat="1" ht="38" customHeight="1" spans="1:7">
      <c r="A120" s="299">
        <v>2137001</v>
      </c>
      <c r="B120" s="292" t="s">
        <v>1339</v>
      </c>
      <c r="C120" s="293"/>
      <c r="D120" s="293"/>
      <c r="E120" s="289" t="str">
        <f t="shared" si="7"/>
        <v/>
      </c>
      <c r="F120" s="290" t="str">
        <f t="shared" si="10"/>
        <v>否</v>
      </c>
      <c r="G120" s="271" t="str">
        <f t="shared" si="11"/>
        <v>项</v>
      </c>
    </row>
    <row r="121" ht="38" customHeight="1" spans="1:7">
      <c r="A121" s="299">
        <v>2137099</v>
      </c>
      <c r="B121" s="292" t="s">
        <v>1490</v>
      </c>
      <c r="C121" s="293"/>
      <c r="D121" s="293"/>
      <c r="E121" s="289" t="str">
        <f t="shared" si="7"/>
        <v/>
      </c>
      <c r="F121" s="290" t="str">
        <f t="shared" si="10"/>
        <v>否</v>
      </c>
      <c r="G121" s="271" t="str">
        <f t="shared" si="11"/>
        <v>项</v>
      </c>
    </row>
    <row r="122" s="267" customFormat="1" ht="38" customHeight="1" spans="1:7">
      <c r="A122" s="299">
        <v>21371</v>
      </c>
      <c r="B122" s="292" t="s">
        <v>1491</v>
      </c>
      <c r="C122" s="293"/>
      <c r="D122" s="293"/>
      <c r="E122" s="289" t="str">
        <f t="shared" si="7"/>
        <v/>
      </c>
      <c r="F122" s="290" t="str">
        <f t="shared" si="10"/>
        <v>否</v>
      </c>
      <c r="G122" s="271" t="str">
        <f t="shared" si="11"/>
        <v>款</v>
      </c>
    </row>
    <row r="123" ht="38" customHeight="1" spans="1:7">
      <c r="A123" s="299">
        <v>2137101</v>
      </c>
      <c r="B123" s="292" t="s">
        <v>1482</v>
      </c>
      <c r="C123" s="293"/>
      <c r="D123" s="293"/>
      <c r="E123" s="289" t="str">
        <f t="shared" si="7"/>
        <v/>
      </c>
      <c r="F123" s="290" t="str">
        <f t="shared" si="10"/>
        <v>否</v>
      </c>
      <c r="G123" s="271" t="str">
        <f t="shared" si="11"/>
        <v>项</v>
      </c>
    </row>
    <row r="124" s="267" customFormat="1" ht="38" customHeight="1" spans="1:7">
      <c r="A124" s="299">
        <v>2137102</v>
      </c>
      <c r="B124" s="292" t="s">
        <v>1492</v>
      </c>
      <c r="C124" s="293"/>
      <c r="D124" s="293"/>
      <c r="E124" s="289" t="str">
        <f t="shared" si="7"/>
        <v/>
      </c>
      <c r="F124" s="290" t="str">
        <f t="shared" si="10"/>
        <v>否</v>
      </c>
      <c r="G124" s="271" t="str">
        <f t="shared" si="11"/>
        <v>项</v>
      </c>
    </row>
    <row r="125" s="267" customFormat="1" ht="38" customHeight="1" spans="1:7">
      <c r="A125" s="299">
        <v>2137103</v>
      </c>
      <c r="B125" s="292" t="s">
        <v>1486</v>
      </c>
      <c r="C125" s="293"/>
      <c r="D125" s="293"/>
      <c r="E125" s="289" t="str">
        <f>IF(C125&gt;0,D125/C125-1,IF(C125&lt;0,-(D125/C125-1),""))</f>
        <v/>
      </c>
      <c r="F125" s="290" t="str">
        <f t="shared" si="10"/>
        <v>否</v>
      </c>
      <c r="G125" s="271" t="str">
        <f t="shared" si="11"/>
        <v>项</v>
      </c>
    </row>
    <row r="126" s="267" customFormat="1" ht="38" customHeight="1" spans="1:7">
      <c r="A126" s="299">
        <v>2137199</v>
      </c>
      <c r="B126" s="292" t="s">
        <v>1493</v>
      </c>
      <c r="C126" s="293"/>
      <c r="D126" s="293"/>
      <c r="E126" s="289" t="str">
        <f>IF(C126&gt;0,D126/C126-1,IF(C126&lt;0,-(D126/C126-1),""))</f>
        <v/>
      </c>
      <c r="F126" s="290" t="str">
        <f t="shared" si="10"/>
        <v>否</v>
      </c>
      <c r="G126" s="271" t="str">
        <f t="shared" si="11"/>
        <v>项</v>
      </c>
    </row>
    <row r="127" s="267" customFormat="1" ht="38" customHeight="1" spans="1:7">
      <c r="A127" s="299" t="s">
        <v>1494</v>
      </c>
      <c r="B127" s="292" t="s">
        <v>1335</v>
      </c>
      <c r="C127" s="293">
        <v>309</v>
      </c>
      <c r="D127" s="293">
        <f>1926</f>
        <v>1926</v>
      </c>
      <c r="E127" s="289">
        <f>IF(C127&gt;0,D127/C127-1,IF(C127&lt;0,-(D127/C127-1),""))</f>
        <v>5.233</v>
      </c>
      <c r="F127" s="290"/>
      <c r="G127" s="271"/>
    </row>
    <row r="128" s="267" customFormat="1" ht="38" customHeight="1" spans="1:7">
      <c r="A128" s="299" t="s">
        <v>1495</v>
      </c>
      <c r="B128" s="292" t="s">
        <v>1496</v>
      </c>
      <c r="C128" s="293">
        <v>289</v>
      </c>
      <c r="D128" s="293"/>
      <c r="E128" s="289">
        <f>IF(C128&gt;0,D128/C128-1,IF(C128&lt;0,-(D128/C128-1),""))</f>
        <v>-1</v>
      </c>
      <c r="F128" s="290"/>
      <c r="G128" s="271"/>
    </row>
    <row r="129" s="267" customFormat="1" ht="38" customHeight="1" spans="1:7">
      <c r="A129" s="299" t="s">
        <v>1497</v>
      </c>
      <c r="B129" s="292" t="s">
        <v>1498</v>
      </c>
      <c r="C129" s="293">
        <v>20</v>
      </c>
      <c r="D129" s="293">
        <f>1926</f>
        <v>1926</v>
      </c>
      <c r="E129" s="289">
        <f>IF(C129&gt;0,D129/C129-1,IF(C129&lt;0,-(D129/C129-1),""))</f>
        <v>95.3</v>
      </c>
      <c r="F129" s="290"/>
      <c r="G129" s="271"/>
    </row>
    <row r="130" s="267" customFormat="1" ht="38" customHeight="1" spans="1:7">
      <c r="A130" s="286" t="s">
        <v>94</v>
      </c>
      <c r="B130" s="287" t="s">
        <v>1499</v>
      </c>
      <c r="C130" s="323"/>
      <c r="D130" s="323"/>
      <c r="E130" s="289" t="str">
        <f t="shared" ref="E130:E193" si="12">IF(C130&gt;0,D130/C130-1,IF(C130&lt;0,-(D130/C130-1),""))</f>
        <v/>
      </c>
      <c r="F130" s="290" t="str">
        <f t="shared" ref="F130:F139" si="13">IF(LEN(A130)=3,"是",IF(B130&lt;&gt;"",IF(SUM(C130:D130)&lt;&gt;0,"是","否"),"是"))</f>
        <v>是</v>
      </c>
      <c r="G130" s="271" t="str">
        <f t="shared" ref="G130:G139" si="14">IF(LEN(A130)=3,"类",IF(LEN(A130)=5,"款","项"))</f>
        <v>类</v>
      </c>
    </row>
    <row r="131" s="267" customFormat="1" ht="38" customHeight="1" spans="1:7">
      <c r="A131" s="291" t="s">
        <v>1500</v>
      </c>
      <c r="B131" s="292" t="s">
        <v>1501</v>
      </c>
      <c r="C131" s="293"/>
      <c r="D131" s="293"/>
      <c r="E131" s="289" t="str">
        <f t="shared" si="12"/>
        <v/>
      </c>
      <c r="F131" s="290" t="str">
        <f t="shared" si="13"/>
        <v>否</v>
      </c>
      <c r="G131" s="271" t="str">
        <f t="shared" si="14"/>
        <v>款</v>
      </c>
    </row>
    <row r="132" ht="38" customHeight="1" spans="1:7">
      <c r="A132" s="291" t="s">
        <v>1502</v>
      </c>
      <c r="B132" s="292" t="s">
        <v>1503</v>
      </c>
      <c r="C132" s="293"/>
      <c r="D132" s="293"/>
      <c r="E132" s="289" t="str">
        <f t="shared" si="12"/>
        <v/>
      </c>
      <c r="F132" s="290" t="str">
        <f t="shared" si="13"/>
        <v>否</v>
      </c>
      <c r="G132" s="271" t="str">
        <f t="shared" si="14"/>
        <v>项</v>
      </c>
    </row>
    <row r="133" s="267" customFormat="1" ht="38" customHeight="1" spans="1:7">
      <c r="A133" s="291" t="s">
        <v>1504</v>
      </c>
      <c r="B133" s="292" t="s">
        <v>1505</v>
      </c>
      <c r="C133" s="293"/>
      <c r="D133" s="293"/>
      <c r="E133" s="289" t="str">
        <f t="shared" si="12"/>
        <v/>
      </c>
      <c r="F133" s="290" t="str">
        <f t="shared" si="13"/>
        <v>否</v>
      </c>
      <c r="G133" s="271" t="str">
        <f t="shared" si="14"/>
        <v>项</v>
      </c>
    </row>
    <row r="134" s="267" customFormat="1" ht="38" customHeight="1" spans="1:7">
      <c r="A134" s="291" t="s">
        <v>1506</v>
      </c>
      <c r="B134" s="292" t="s">
        <v>1507</v>
      </c>
      <c r="C134" s="293"/>
      <c r="D134" s="293"/>
      <c r="E134" s="289" t="str">
        <f t="shared" si="12"/>
        <v/>
      </c>
      <c r="F134" s="290" t="str">
        <f t="shared" si="13"/>
        <v>否</v>
      </c>
      <c r="G134" s="271" t="str">
        <f t="shared" si="14"/>
        <v>项</v>
      </c>
    </row>
    <row r="135" s="267" customFormat="1" ht="38" customHeight="1" spans="1:7">
      <c r="A135" s="291" t="s">
        <v>1508</v>
      </c>
      <c r="B135" s="292" t="s">
        <v>1509</v>
      </c>
      <c r="C135" s="293"/>
      <c r="D135" s="293"/>
      <c r="E135" s="289" t="str">
        <f t="shared" si="12"/>
        <v/>
      </c>
      <c r="F135" s="290" t="str">
        <f t="shared" si="13"/>
        <v>否</v>
      </c>
      <c r="G135" s="271" t="str">
        <f t="shared" si="14"/>
        <v>项</v>
      </c>
    </row>
    <row r="136" ht="38" customHeight="1" spans="1:7">
      <c r="A136" s="291" t="s">
        <v>1510</v>
      </c>
      <c r="B136" s="292" t="s">
        <v>1511</v>
      </c>
      <c r="C136" s="293"/>
      <c r="D136" s="293"/>
      <c r="E136" s="289" t="str">
        <f t="shared" si="12"/>
        <v/>
      </c>
      <c r="F136" s="290" t="str">
        <f t="shared" si="13"/>
        <v>否</v>
      </c>
      <c r="G136" s="271" t="str">
        <f t="shared" si="14"/>
        <v>款</v>
      </c>
    </row>
    <row r="137" ht="38" customHeight="1" spans="1:7">
      <c r="A137" s="291" t="s">
        <v>1512</v>
      </c>
      <c r="B137" s="292" t="s">
        <v>1507</v>
      </c>
      <c r="C137" s="293"/>
      <c r="D137" s="293"/>
      <c r="E137" s="289" t="str">
        <f t="shared" si="12"/>
        <v/>
      </c>
      <c r="F137" s="290" t="str">
        <f t="shared" si="13"/>
        <v>否</v>
      </c>
      <c r="G137" s="271" t="str">
        <f t="shared" si="14"/>
        <v>项</v>
      </c>
    </row>
    <row r="138" s="267" customFormat="1" ht="38" customHeight="1" spans="1:7">
      <c r="A138" s="291" t="s">
        <v>1513</v>
      </c>
      <c r="B138" s="292" t="s">
        <v>1514</v>
      </c>
      <c r="C138" s="293"/>
      <c r="D138" s="293"/>
      <c r="E138" s="289" t="str">
        <f t="shared" si="12"/>
        <v/>
      </c>
      <c r="F138" s="290" t="str">
        <f t="shared" si="13"/>
        <v>否</v>
      </c>
      <c r="G138" s="271" t="str">
        <f t="shared" si="14"/>
        <v>项</v>
      </c>
    </row>
    <row r="139" ht="38" customHeight="1" spans="1:7">
      <c r="A139" s="291" t="s">
        <v>1515</v>
      </c>
      <c r="B139" s="292" t="s">
        <v>1516</v>
      </c>
      <c r="C139" s="293"/>
      <c r="D139" s="293"/>
      <c r="E139" s="289" t="str">
        <f t="shared" si="12"/>
        <v/>
      </c>
      <c r="F139" s="290" t="str">
        <f t="shared" si="13"/>
        <v>否</v>
      </c>
      <c r="G139" s="271" t="str">
        <f t="shared" si="14"/>
        <v>项</v>
      </c>
    </row>
    <row r="140" ht="38" customHeight="1" spans="1:7">
      <c r="A140" s="291" t="s">
        <v>1517</v>
      </c>
      <c r="B140" s="292" t="s">
        <v>1518</v>
      </c>
      <c r="C140" s="293"/>
      <c r="D140" s="293"/>
      <c r="E140" s="289" t="str">
        <f t="shared" si="12"/>
        <v/>
      </c>
      <c r="F140" s="290" t="str">
        <f t="shared" ref="F140:F203" si="15">IF(LEN(A140)=3,"是",IF(B140&lt;&gt;"",IF(SUM(C140:D140)&lt;&gt;0,"是","否"),"是"))</f>
        <v>否</v>
      </c>
      <c r="G140" s="271" t="str">
        <f t="shared" ref="G140:G203" si="16">IF(LEN(A140)=3,"类",IF(LEN(A140)=5,"款","项"))</f>
        <v>项</v>
      </c>
    </row>
    <row r="141" s="267" customFormat="1" ht="38" customHeight="1" spans="1:7">
      <c r="A141" s="291" t="s">
        <v>1519</v>
      </c>
      <c r="B141" s="294" t="s">
        <v>1520</v>
      </c>
      <c r="C141" s="300"/>
      <c r="D141" s="300"/>
      <c r="E141" s="289" t="str">
        <f t="shared" si="12"/>
        <v/>
      </c>
      <c r="F141" s="290" t="str">
        <f t="shared" si="15"/>
        <v>否</v>
      </c>
      <c r="G141" s="271" t="str">
        <f t="shared" si="16"/>
        <v>款</v>
      </c>
    </row>
    <row r="142" s="267" customFormat="1" ht="38" customHeight="1" spans="1:7">
      <c r="A142" s="291" t="s">
        <v>1521</v>
      </c>
      <c r="B142" s="292" t="s">
        <v>1522</v>
      </c>
      <c r="C142" s="293"/>
      <c r="D142" s="293"/>
      <c r="E142" s="289" t="str">
        <f t="shared" si="12"/>
        <v/>
      </c>
      <c r="F142" s="290" t="str">
        <f t="shared" si="15"/>
        <v>否</v>
      </c>
      <c r="G142" s="271" t="str">
        <f t="shared" si="16"/>
        <v>项</v>
      </c>
    </row>
    <row r="143" s="267" customFormat="1" ht="38" customHeight="1" spans="1:7">
      <c r="A143" s="291" t="s">
        <v>1523</v>
      </c>
      <c r="B143" s="292" t="s">
        <v>1524</v>
      </c>
      <c r="C143" s="293"/>
      <c r="D143" s="293"/>
      <c r="E143" s="289" t="str">
        <f t="shared" si="12"/>
        <v/>
      </c>
      <c r="F143" s="290" t="str">
        <f t="shared" si="15"/>
        <v>否</v>
      </c>
      <c r="G143" s="271" t="str">
        <f t="shared" si="16"/>
        <v>项</v>
      </c>
    </row>
    <row r="144" s="267" customFormat="1" ht="38" customHeight="1" spans="1:7">
      <c r="A144" s="291" t="s">
        <v>1525</v>
      </c>
      <c r="B144" s="292" t="s">
        <v>1526</v>
      </c>
      <c r="C144" s="293"/>
      <c r="D144" s="293"/>
      <c r="E144" s="289" t="str">
        <f t="shared" si="12"/>
        <v/>
      </c>
      <c r="F144" s="290" t="str">
        <f t="shared" si="15"/>
        <v>否</v>
      </c>
      <c r="G144" s="271" t="str">
        <f t="shared" si="16"/>
        <v>项</v>
      </c>
    </row>
    <row r="145" s="267" customFormat="1" ht="38" customHeight="1" spans="1:7">
      <c r="A145" s="291" t="s">
        <v>1527</v>
      </c>
      <c r="B145" s="292" t="s">
        <v>1528</v>
      </c>
      <c r="C145" s="293"/>
      <c r="D145" s="293"/>
      <c r="E145" s="289" t="str">
        <f t="shared" si="12"/>
        <v/>
      </c>
      <c r="F145" s="290" t="str">
        <f t="shared" si="15"/>
        <v>否</v>
      </c>
      <c r="G145" s="271" t="str">
        <f t="shared" si="16"/>
        <v>项</v>
      </c>
    </row>
    <row r="146" s="267" customFormat="1" ht="38" customHeight="1" spans="1:7">
      <c r="A146" s="291" t="s">
        <v>1529</v>
      </c>
      <c r="B146" s="294" t="s">
        <v>1530</v>
      </c>
      <c r="C146" s="300"/>
      <c r="D146" s="300"/>
      <c r="E146" s="289" t="str">
        <f t="shared" si="12"/>
        <v/>
      </c>
      <c r="F146" s="290" t="str">
        <f t="shared" si="15"/>
        <v>否</v>
      </c>
      <c r="G146" s="271" t="str">
        <f t="shared" si="16"/>
        <v>款</v>
      </c>
    </row>
    <row r="147" s="267" customFormat="1" ht="38" customHeight="1" spans="1:7">
      <c r="A147" s="291" t="s">
        <v>1531</v>
      </c>
      <c r="B147" s="292" t="s">
        <v>1532</v>
      </c>
      <c r="C147" s="293"/>
      <c r="D147" s="293"/>
      <c r="E147" s="289" t="str">
        <f t="shared" si="12"/>
        <v/>
      </c>
      <c r="F147" s="290" t="str">
        <f t="shared" si="15"/>
        <v>否</v>
      </c>
      <c r="G147" s="271" t="str">
        <f t="shared" si="16"/>
        <v>项</v>
      </c>
    </row>
    <row r="148" s="267" customFormat="1" ht="38" customHeight="1" spans="1:7">
      <c r="A148" s="291" t="s">
        <v>1533</v>
      </c>
      <c r="B148" s="292" t="s">
        <v>1534</v>
      </c>
      <c r="C148" s="293"/>
      <c r="D148" s="293"/>
      <c r="E148" s="289" t="str">
        <f t="shared" si="12"/>
        <v/>
      </c>
      <c r="F148" s="290" t="str">
        <f t="shared" si="15"/>
        <v>否</v>
      </c>
      <c r="G148" s="271" t="str">
        <f t="shared" si="16"/>
        <v>项</v>
      </c>
    </row>
    <row r="149" s="267" customFormat="1" ht="38" customHeight="1" spans="1:7">
      <c r="A149" s="291" t="s">
        <v>1535</v>
      </c>
      <c r="B149" s="292" t="s">
        <v>1536</v>
      </c>
      <c r="C149" s="293"/>
      <c r="D149" s="293"/>
      <c r="E149" s="289" t="str">
        <f t="shared" si="12"/>
        <v/>
      </c>
      <c r="F149" s="290" t="str">
        <f t="shared" si="15"/>
        <v>否</v>
      </c>
      <c r="G149" s="271" t="str">
        <f t="shared" si="16"/>
        <v>项</v>
      </c>
    </row>
    <row r="150" s="267" customFormat="1" ht="38" customHeight="1" spans="1:7">
      <c r="A150" s="291" t="s">
        <v>1537</v>
      </c>
      <c r="B150" s="292" t="s">
        <v>1538</v>
      </c>
      <c r="C150" s="293"/>
      <c r="D150" s="293"/>
      <c r="E150" s="289" t="str">
        <f t="shared" si="12"/>
        <v/>
      </c>
      <c r="F150" s="290" t="str">
        <f t="shared" si="15"/>
        <v>否</v>
      </c>
      <c r="G150" s="271" t="str">
        <f t="shared" si="16"/>
        <v>项</v>
      </c>
    </row>
    <row r="151" s="267" customFormat="1" ht="38" customHeight="1" spans="1:7">
      <c r="A151" s="291" t="s">
        <v>1539</v>
      </c>
      <c r="B151" s="292" t="s">
        <v>1540</v>
      </c>
      <c r="C151" s="293"/>
      <c r="D151" s="293"/>
      <c r="E151" s="289" t="str">
        <f t="shared" si="12"/>
        <v/>
      </c>
      <c r="F151" s="290" t="str">
        <f t="shared" si="15"/>
        <v>否</v>
      </c>
      <c r="G151" s="271" t="str">
        <f t="shared" si="16"/>
        <v>项</v>
      </c>
    </row>
    <row r="152" s="267" customFormat="1" ht="38" customHeight="1" spans="1:7">
      <c r="A152" s="291" t="s">
        <v>1541</v>
      </c>
      <c r="B152" s="292" t="s">
        <v>1542</v>
      </c>
      <c r="C152" s="293"/>
      <c r="D152" s="293"/>
      <c r="E152" s="289" t="str">
        <f t="shared" si="12"/>
        <v/>
      </c>
      <c r="F152" s="290" t="str">
        <f t="shared" si="15"/>
        <v>否</v>
      </c>
      <c r="G152" s="271" t="str">
        <f t="shared" si="16"/>
        <v>项</v>
      </c>
    </row>
    <row r="153" s="267" customFormat="1" ht="38" customHeight="1" spans="1:7">
      <c r="A153" s="291" t="s">
        <v>1543</v>
      </c>
      <c r="B153" s="292" t="s">
        <v>1544</v>
      </c>
      <c r="C153" s="293"/>
      <c r="D153" s="293"/>
      <c r="E153" s="289" t="str">
        <f t="shared" si="12"/>
        <v/>
      </c>
      <c r="F153" s="290" t="str">
        <f t="shared" si="15"/>
        <v>否</v>
      </c>
      <c r="G153" s="271" t="str">
        <f t="shared" si="16"/>
        <v>项</v>
      </c>
    </row>
    <row r="154" s="267" customFormat="1" ht="38" customHeight="1" spans="1:7">
      <c r="A154" s="291" t="s">
        <v>1545</v>
      </c>
      <c r="B154" s="292" t="s">
        <v>1546</v>
      </c>
      <c r="C154" s="293"/>
      <c r="D154" s="293"/>
      <c r="E154" s="289" t="str">
        <f t="shared" si="12"/>
        <v/>
      </c>
      <c r="F154" s="290" t="str">
        <f t="shared" si="15"/>
        <v>否</v>
      </c>
      <c r="G154" s="271" t="str">
        <f t="shared" si="16"/>
        <v>项</v>
      </c>
    </row>
    <row r="155" s="267" customFormat="1" ht="38" customHeight="1" spans="1:7">
      <c r="A155" s="291" t="s">
        <v>1547</v>
      </c>
      <c r="B155" s="292" t="s">
        <v>1548</v>
      </c>
      <c r="C155" s="293"/>
      <c r="D155" s="293"/>
      <c r="E155" s="289" t="str">
        <f t="shared" si="12"/>
        <v/>
      </c>
      <c r="F155" s="290" t="str">
        <f t="shared" si="15"/>
        <v>否</v>
      </c>
      <c r="G155" s="271" t="str">
        <f t="shared" si="16"/>
        <v>款</v>
      </c>
    </row>
    <row r="156" s="267" customFormat="1" ht="38" customHeight="1" spans="1:7">
      <c r="A156" s="291" t="s">
        <v>1549</v>
      </c>
      <c r="B156" s="292" t="s">
        <v>1550</v>
      </c>
      <c r="C156" s="293"/>
      <c r="D156" s="293"/>
      <c r="E156" s="289" t="str">
        <f t="shared" si="12"/>
        <v/>
      </c>
      <c r="F156" s="290" t="str">
        <f t="shared" si="15"/>
        <v>否</v>
      </c>
      <c r="G156" s="271" t="str">
        <f t="shared" si="16"/>
        <v>项</v>
      </c>
    </row>
    <row r="157" s="267" customFormat="1" ht="38" customHeight="1" spans="1:7">
      <c r="A157" s="291" t="s">
        <v>1551</v>
      </c>
      <c r="B157" s="292" t="s">
        <v>1552</v>
      </c>
      <c r="C157" s="293"/>
      <c r="D157" s="293"/>
      <c r="E157" s="289" t="str">
        <f t="shared" si="12"/>
        <v/>
      </c>
      <c r="F157" s="290" t="str">
        <f t="shared" si="15"/>
        <v>否</v>
      </c>
      <c r="G157" s="271" t="str">
        <f t="shared" si="16"/>
        <v>项</v>
      </c>
    </row>
    <row r="158" ht="38" customHeight="1" spans="1:7">
      <c r="A158" s="291" t="s">
        <v>1553</v>
      </c>
      <c r="B158" s="292" t="s">
        <v>1554</v>
      </c>
      <c r="C158" s="293"/>
      <c r="D158" s="293"/>
      <c r="E158" s="289" t="str">
        <f t="shared" si="12"/>
        <v/>
      </c>
      <c r="F158" s="290" t="str">
        <f t="shared" si="15"/>
        <v>否</v>
      </c>
      <c r="G158" s="271" t="str">
        <f t="shared" si="16"/>
        <v>项</v>
      </c>
    </row>
    <row r="159" ht="38" customHeight="1" spans="1:7">
      <c r="A159" s="291" t="s">
        <v>1555</v>
      </c>
      <c r="B159" s="292" t="s">
        <v>1556</v>
      </c>
      <c r="C159" s="293"/>
      <c r="D159" s="293"/>
      <c r="E159" s="289" t="str">
        <f t="shared" si="12"/>
        <v/>
      </c>
      <c r="F159" s="290" t="str">
        <f t="shared" si="15"/>
        <v>否</v>
      </c>
      <c r="G159" s="271" t="str">
        <f t="shared" si="16"/>
        <v>项</v>
      </c>
    </row>
    <row r="160" s="267" customFormat="1" ht="38" customHeight="1" spans="1:7">
      <c r="A160" s="291" t="s">
        <v>1557</v>
      </c>
      <c r="B160" s="292" t="s">
        <v>1558</v>
      </c>
      <c r="C160" s="293"/>
      <c r="D160" s="293"/>
      <c r="E160" s="289" t="str">
        <f t="shared" si="12"/>
        <v/>
      </c>
      <c r="F160" s="290" t="str">
        <f t="shared" si="15"/>
        <v>否</v>
      </c>
      <c r="G160" s="271" t="str">
        <f t="shared" si="16"/>
        <v>项</v>
      </c>
    </row>
    <row r="161" ht="38" customHeight="1" spans="1:7">
      <c r="A161" s="291" t="s">
        <v>1559</v>
      </c>
      <c r="B161" s="292" t="s">
        <v>1560</v>
      </c>
      <c r="C161" s="293"/>
      <c r="D161" s="293"/>
      <c r="E161" s="289" t="str">
        <f t="shared" si="12"/>
        <v/>
      </c>
      <c r="F161" s="290" t="str">
        <f t="shared" si="15"/>
        <v>否</v>
      </c>
      <c r="G161" s="271" t="str">
        <f t="shared" si="16"/>
        <v>项</v>
      </c>
    </row>
    <row r="162" ht="38" customHeight="1" spans="1:7">
      <c r="A162" s="291" t="s">
        <v>1561</v>
      </c>
      <c r="B162" s="294" t="s">
        <v>1562</v>
      </c>
      <c r="C162" s="300"/>
      <c r="D162" s="300"/>
      <c r="E162" s="289" t="str">
        <f t="shared" si="12"/>
        <v/>
      </c>
      <c r="F162" s="290" t="str">
        <f t="shared" si="15"/>
        <v>否</v>
      </c>
      <c r="G162" s="271" t="str">
        <f t="shared" si="16"/>
        <v>款</v>
      </c>
    </row>
    <row r="163" s="267" customFormat="1" ht="38" customHeight="1" spans="1:7">
      <c r="A163" s="291" t="s">
        <v>1563</v>
      </c>
      <c r="B163" s="292" t="s">
        <v>1564</v>
      </c>
      <c r="C163" s="293"/>
      <c r="D163" s="293"/>
      <c r="E163" s="289" t="str">
        <f t="shared" si="12"/>
        <v/>
      </c>
      <c r="F163" s="290" t="str">
        <f t="shared" si="15"/>
        <v>否</v>
      </c>
      <c r="G163" s="271" t="str">
        <f t="shared" si="16"/>
        <v>项</v>
      </c>
    </row>
    <row r="164" s="267" customFormat="1" ht="38" customHeight="1" spans="1:7">
      <c r="A164" s="291" t="s">
        <v>1565</v>
      </c>
      <c r="B164" s="292" t="s">
        <v>1566</v>
      </c>
      <c r="C164" s="293"/>
      <c r="D164" s="293"/>
      <c r="E164" s="289" t="str">
        <f t="shared" si="12"/>
        <v/>
      </c>
      <c r="F164" s="290" t="str">
        <f t="shared" si="15"/>
        <v>否</v>
      </c>
      <c r="G164" s="271" t="str">
        <f t="shared" si="16"/>
        <v>项</v>
      </c>
    </row>
    <row r="165" s="267" customFormat="1" ht="38" customHeight="1" spans="1:7">
      <c r="A165" s="291" t="s">
        <v>1567</v>
      </c>
      <c r="B165" s="292" t="s">
        <v>1568</v>
      </c>
      <c r="C165" s="293"/>
      <c r="D165" s="293"/>
      <c r="E165" s="289" t="str">
        <f t="shared" si="12"/>
        <v/>
      </c>
      <c r="F165" s="290" t="str">
        <f t="shared" si="15"/>
        <v>否</v>
      </c>
      <c r="G165" s="271" t="str">
        <f t="shared" si="16"/>
        <v>项</v>
      </c>
    </row>
    <row r="166" s="267" customFormat="1" ht="38" customHeight="1" spans="1:7">
      <c r="A166" s="291" t="s">
        <v>1569</v>
      </c>
      <c r="B166" s="292" t="s">
        <v>1570</v>
      </c>
      <c r="C166" s="293"/>
      <c r="D166" s="293"/>
      <c r="E166" s="289" t="str">
        <f t="shared" si="12"/>
        <v/>
      </c>
      <c r="F166" s="290" t="str">
        <f t="shared" si="15"/>
        <v>否</v>
      </c>
      <c r="G166" s="271" t="str">
        <f t="shared" si="16"/>
        <v>项</v>
      </c>
    </row>
    <row r="167" s="267" customFormat="1" ht="38" customHeight="1" spans="1:7">
      <c r="A167" s="291" t="s">
        <v>1571</v>
      </c>
      <c r="B167" s="292" t="s">
        <v>1572</v>
      </c>
      <c r="C167" s="293"/>
      <c r="D167" s="293"/>
      <c r="E167" s="289" t="str">
        <f t="shared" si="12"/>
        <v/>
      </c>
      <c r="F167" s="290" t="str">
        <f t="shared" si="15"/>
        <v>否</v>
      </c>
      <c r="G167" s="271" t="str">
        <f t="shared" si="16"/>
        <v>项</v>
      </c>
    </row>
    <row r="168" s="267" customFormat="1" ht="38" customHeight="1" spans="1:7">
      <c r="A168" s="291" t="s">
        <v>1573</v>
      </c>
      <c r="B168" s="292" t="s">
        <v>1574</v>
      </c>
      <c r="C168" s="293"/>
      <c r="D168" s="293"/>
      <c r="E168" s="289" t="str">
        <f t="shared" si="12"/>
        <v/>
      </c>
      <c r="F168" s="290" t="str">
        <f t="shared" si="15"/>
        <v>否</v>
      </c>
      <c r="G168" s="271" t="str">
        <f t="shared" si="16"/>
        <v>项</v>
      </c>
    </row>
    <row r="169" s="267" customFormat="1" ht="38" customHeight="1" spans="1:7">
      <c r="A169" s="291" t="s">
        <v>1575</v>
      </c>
      <c r="B169" s="292" t="s">
        <v>1576</v>
      </c>
      <c r="C169" s="293"/>
      <c r="D169" s="293"/>
      <c r="E169" s="289" t="str">
        <f t="shared" si="12"/>
        <v/>
      </c>
      <c r="F169" s="290" t="str">
        <f t="shared" si="15"/>
        <v>否</v>
      </c>
      <c r="G169" s="271" t="str">
        <f t="shared" si="16"/>
        <v>项</v>
      </c>
    </row>
    <row r="170" ht="38" customHeight="1" spans="1:7">
      <c r="A170" s="291" t="s">
        <v>1577</v>
      </c>
      <c r="B170" s="292" t="s">
        <v>1578</v>
      </c>
      <c r="C170" s="293"/>
      <c r="D170" s="293"/>
      <c r="E170" s="289" t="str">
        <f t="shared" si="12"/>
        <v/>
      </c>
      <c r="F170" s="290" t="str">
        <f t="shared" si="15"/>
        <v>否</v>
      </c>
      <c r="G170" s="271" t="str">
        <f t="shared" si="16"/>
        <v>项</v>
      </c>
    </row>
    <row r="171" ht="38" customHeight="1" spans="1:7">
      <c r="A171" s="291" t="s">
        <v>1579</v>
      </c>
      <c r="B171" s="292" t="s">
        <v>1580</v>
      </c>
      <c r="C171" s="293"/>
      <c r="D171" s="293"/>
      <c r="E171" s="289" t="str">
        <f t="shared" si="12"/>
        <v/>
      </c>
      <c r="F171" s="290" t="str">
        <f t="shared" si="15"/>
        <v>否</v>
      </c>
      <c r="G171" s="271" t="str">
        <f t="shared" si="16"/>
        <v>款</v>
      </c>
    </row>
    <row r="172" s="267" customFormat="1" ht="38" customHeight="1" spans="1:7">
      <c r="A172" s="291" t="s">
        <v>1581</v>
      </c>
      <c r="B172" s="292" t="s">
        <v>1503</v>
      </c>
      <c r="C172" s="293"/>
      <c r="D172" s="293"/>
      <c r="E172" s="289" t="str">
        <f t="shared" si="12"/>
        <v/>
      </c>
      <c r="F172" s="290" t="str">
        <f t="shared" si="15"/>
        <v>否</v>
      </c>
      <c r="G172" s="271" t="str">
        <f t="shared" si="16"/>
        <v>项</v>
      </c>
    </row>
    <row r="173" s="267" customFormat="1" ht="38" customHeight="1" spans="1:7">
      <c r="A173" s="291" t="s">
        <v>1582</v>
      </c>
      <c r="B173" s="292" t="s">
        <v>1583</v>
      </c>
      <c r="C173" s="293"/>
      <c r="D173" s="293"/>
      <c r="E173" s="289" t="str">
        <f t="shared" si="12"/>
        <v/>
      </c>
      <c r="F173" s="290" t="str">
        <f t="shared" si="15"/>
        <v>否</v>
      </c>
      <c r="G173" s="271" t="str">
        <f t="shared" si="16"/>
        <v>项</v>
      </c>
    </row>
    <row r="174" s="267" customFormat="1" ht="38" customHeight="1" spans="1:7">
      <c r="A174" s="291" t="s">
        <v>1584</v>
      </c>
      <c r="B174" s="294" t="s">
        <v>1585</v>
      </c>
      <c r="C174" s="300"/>
      <c r="D174" s="300"/>
      <c r="E174" s="289" t="str">
        <f t="shared" si="12"/>
        <v/>
      </c>
      <c r="F174" s="290" t="str">
        <f t="shared" si="15"/>
        <v>否</v>
      </c>
      <c r="G174" s="271" t="str">
        <f t="shared" si="16"/>
        <v>款</v>
      </c>
    </row>
    <row r="175" s="267" customFormat="1" ht="38" customHeight="1" spans="1:7">
      <c r="A175" s="291" t="s">
        <v>1586</v>
      </c>
      <c r="B175" s="292" t="s">
        <v>1503</v>
      </c>
      <c r="C175" s="293"/>
      <c r="D175" s="293"/>
      <c r="E175" s="289" t="str">
        <f t="shared" si="12"/>
        <v/>
      </c>
      <c r="F175" s="290" t="str">
        <f t="shared" si="15"/>
        <v>否</v>
      </c>
      <c r="G175" s="271" t="str">
        <f t="shared" si="16"/>
        <v>项</v>
      </c>
    </row>
    <row r="176" s="267" customFormat="1" ht="38" customHeight="1" spans="1:7">
      <c r="A176" s="291" t="s">
        <v>1587</v>
      </c>
      <c r="B176" s="292" t="s">
        <v>1588</v>
      </c>
      <c r="C176" s="293"/>
      <c r="D176" s="293"/>
      <c r="E176" s="289" t="str">
        <f t="shared" si="12"/>
        <v/>
      </c>
      <c r="F176" s="290" t="str">
        <f t="shared" si="15"/>
        <v>否</v>
      </c>
      <c r="G176" s="271" t="str">
        <f t="shared" si="16"/>
        <v>项</v>
      </c>
    </row>
    <row r="177" s="267" customFormat="1" ht="38" customHeight="1" spans="1:7">
      <c r="A177" s="291" t="s">
        <v>1589</v>
      </c>
      <c r="B177" s="292" t="s">
        <v>1590</v>
      </c>
      <c r="C177" s="293"/>
      <c r="D177" s="293"/>
      <c r="E177" s="289" t="str">
        <f t="shared" si="12"/>
        <v/>
      </c>
      <c r="F177" s="290" t="str">
        <f t="shared" si="15"/>
        <v>否</v>
      </c>
      <c r="G177" s="271" t="str">
        <f t="shared" si="16"/>
        <v>款</v>
      </c>
    </row>
    <row r="178" ht="38" customHeight="1" spans="1:7">
      <c r="A178" s="291" t="s">
        <v>1591</v>
      </c>
      <c r="B178" s="292" t="s">
        <v>1592</v>
      </c>
      <c r="C178" s="293"/>
      <c r="D178" s="293"/>
      <c r="E178" s="289" t="str">
        <f t="shared" si="12"/>
        <v/>
      </c>
      <c r="F178" s="290" t="str">
        <f t="shared" si="15"/>
        <v>否</v>
      </c>
      <c r="G178" s="271" t="str">
        <f t="shared" si="16"/>
        <v>款</v>
      </c>
    </row>
    <row r="179" ht="38" customHeight="1" spans="1:7">
      <c r="A179" s="291" t="s">
        <v>1593</v>
      </c>
      <c r="B179" s="292" t="s">
        <v>1522</v>
      </c>
      <c r="C179" s="293"/>
      <c r="D179" s="293"/>
      <c r="E179" s="289" t="str">
        <f t="shared" si="12"/>
        <v/>
      </c>
      <c r="F179" s="290" t="str">
        <f t="shared" si="15"/>
        <v>否</v>
      </c>
      <c r="G179" s="271" t="str">
        <f t="shared" si="16"/>
        <v>项</v>
      </c>
    </row>
    <row r="180" ht="38" customHeight="1" spans="1:7">
      <c r="A180" s="291" t="s">
        <v>1594</v>
      </c>
      <c r="B180" s="292" t="s">
        <v>1526</v>
      </c>
      <c r="C180" s="293"/>
      <c r="D180" s="293"/>
      <c r="E180" s="289" t="str">
        <f t="shared" si="12"/>
        <v/>
      </c>
      <c r="F180" s="290" t="str">
        <f t="shared" si="15"/>
        <v>否</v>
      </c>
      <c r="G180" s="271" t="str">
        <f t="shared" si="16"/>
        <v>项</v>
      </c>
    </row>
    <row r="181" s="267" customFormat="1" ht="38" customHeight="1" spans="1:7">
      <c r="A181" s="291" t="s">
        <v>1595</v>
      </c>
      <c r="B181" s="292" t="s">
        <v>1596</v>
      </c>
      <c r="C181" s="293"/>
      <c r="D181" s="293"/>
      <c r="E181" s="289" t="str">
        <f t="shared" si="12"/>
        <v/>
      </c>
      <c r="F181" s="290" t="str">
        <f t="shared" si="15"/>
        <v>否</v>
      </c>
      <c r="G181" s="271" t="str">
        <f t="shared" si="16"/>
        <v>项</v>
      </c>
    </row>
    <row r="182" ht="38" customHeight="1" spans="1:7">
      <c r="A182" s="286" t="s">
        <v>96</v>
      </c>
      <c r="B182" s="287" t="s">
        <v>1597</v>
      </c>
      <c r="C182" s="323"/>
      <c r="D182" s="323"/>
      <c r="E182" s="289" t="str">
        <f t="shared" si="12"/>
        <v/>
      </c>
      <c r="F182" s="290" t="str">
        <f t="shared" si="15"/>
        <v>是</v>
      </c>
      <c r="G182" s="271" t="str">
        <f t="shared" si="16"/>
        <v>类</v>
      </c>
    </row>
    <row r="183" ht="38" customHeight="1" spans="1:7">
      <c r="A183" s="291" t="s">
        <v>1598</v>
      </c>
      <c r="B183" s="294" t="s">
        <v>1599</v>
      </c>
      <c r="C183" s="300"/>
      <c r="D183" s="300"/>
      <c r="E183" s="289" t="str">
        <f t="shared" si="12"/>
        <v/>
      </c>
      <c r="F183" s="290" t="str">
        <f t="shared" si="15"/>
        <v>否</v>
      </c>
      <c r="G183" s="271" t="str">
        <f t="shared" si="16"/>
        <v>款</v>
      </c>
    </row>
    <row r="184" ht="38" customHeight="1" spans="1:7">
      <c r="A184" s="291" t="s">
        <v>1600</v>
      </c>
      <c r="B184" s="292" t="s">
        <v>1601</v>
      </c>
      <c r="C184" s="293"/>
      <c r="D184" s="293"/>
      <c r="E184" s="289" t="str">
        <f t="shared" si="12"/>
        <v/>
      </c>
      <c r="F184" s="290" t="str">
        <f t="shared" si="15"/>
        <v>否</v>
      </c>
      <c r="G184" s="271" t="str">
        <f t="shared" si="16"/>
        <v>项</v>
      </c>
    </row>
    <row r="185" s="267" customFormat="1" ht="38" customHeight="1" spans="1:7">
      <c r="A185" s="291" t="s">
        <v>1602</v>
      </c>
      <c r="B185" s="292" t="s">
        <v>1603</v>
      </c>
      <c r="C185" s="293"/>
      <c r="D185" s="293"/>
      <c r="E185" s="289" t="str">
        <f t="shared" si="12"/>
        <v/>
      </c>
      <c r="F185" s="290" t="str">
        <f t="shared" si="15"/>
        <v>否</v>
      </c>
      <c r="G185" s="271" t="str">
        <f t="shared" si="16"/>
        <v>项</v>
      </c>
    </row>
    <row r="186" s="267" customFormat="1" ht="38" customHeight="1" spans="1:7">
      <c r="A186" s="286">
        <v>221</v>
      </c>
      <c r="B186" s="287" t="s">
        <v>1604</v>
      </c>
      <c r="C186" s="323">
        <v>165</v>
      </c>
      <c r="D186" s="323"/>
      <c r="E186" s="289">
        <f t="shared" si="12"/>
        <v>-1</v>
      </c>
      <c r="F186" s="290"/>
      <c r="G186" s="271"/>
    </row>
    <row r="187" s="267" customFormat="1" ht="38" customHeight="1" spans="1:7">
      <c r="A187" s="291">
        <v>22198</v>
      </c>
      <c r="B187" s="292" t="s">
        <v>1365</v>
      </c>
      <c r="C187" s="293">
        <v>165</v>
      </c>
      <c r="D187" s="293"/>
      <c r="E187" s="289">
        <f t="shared" si="12"/>
        <v>-1</v>
      </c>
      <c r="F187" s="290"/>
      <c r="G187" s="271"/>
    </row>
    <row r="188" s="267" customFormat="1" ht="38" customHeight="1" spans="1:7">
      <c r="A188" s="291">
        <v>2219899</v>
      </c>
      <c r="B188" s="292" t="s">
        <v>1605</v>
      </c>
      <c r="C188" s="293">
        <v>165</v>
      </c>
      <c r="D188" s="293"/>
      <c r="E188" s="289">
        <f t="shared" si="12"/>
        <v>-1</v>
      </c>
      <c r="F188" s="290"/>
      <c r="G188" s="271"/>
    </row>
    <row r="189" s="267" customFormat="1" ht="38" customHeight="1" spans="1:7">
      <c r="A189" s="286" t="s">
        <v>118</v>
      </c>
      <c r="B189" s="287" t="s">
        <v>1606</v>
      </c>
      <c r="C189" s="323">
        <v>31409</v>
      </c>
      <c r="D189" s="323">
        <f>2573+1727</f>
        <v>4300</v>
      </c>
      <c r="E189" s="289">
        <f t="shared" si="12"/>
        <v>-0.863</v>
      </c>
      <c r="F189" s="290" t="str">
        <f t="shared" ref="F189:F214" si="17">IF(LEN(A189)=3,"是",IF(B189&lt;&gt;"",IF(SUM(C189:D189)&lt;&gt;0,"是","否"),"是"))</f>
        <v>是</v>
      </c>
      <c r="G189" s="271" t="str">
        <f t="shared" ref="G189:G214" si="18">IF(LEN(A189)=3,"类",IF(LEN(A189)=5,"款","项"))</f>
        <v>类</v>
      </c>
    </row>
    <row r="190" ht="38" customHeight="1" spans="1:7">
      <c r="A190" s="291" t="s">
        <v>1607</v>
      </c>
      <c r="B190" s="294" t="s">
        <v>1608</v>
      </c>
      <c r="C190" s="300">
        <v>26926</v>
      </c>
      <c r="D190" s="300"/>
      <c r="E190" s="289">
        <f t="shared" si="12"/>
        <v>-1</v>
      </c>
      <c r="F190" s="290" t="str">
        <f t="shared" si="17"/>
        <v>是</v>
      </c>
      <c r="G190" s="271" t="str">
        <f t="shared" si="18"/>
        <v>款</v>
      </c>
    </row>
    <row r="191" ht="38" customHeight="1" spans="1:7">
      <c r="A191" s="291" t="s">
        <v>1609</v>
      </c>
      <c r="B191" s="292" t="s">
        <v>1610</v>
      </c>
      <c r="C191" s="293"/>
      <c r="D191" s="293"/>
      <c r="E191" s="289" t="str">
        <f t="shared" si="12"/>
        <v/>
      </c>
      <c r="F191" s="290" t="str">
        <f t="shared" si="17"/>
        <v>否</v>
      </c>
      <c r="G191" s="271" t="str">
        <f t="shared" si="18"/>
        <v>项</v>
      </c>
    </row>
    <row r="192" s="267" customFormat="1" ht="38" customHeight="1" spans="1:7">
      <c r="A192" s="291" t="s">
        <v>1611</v>
      </c>
      <c r="B192" s="292" t="s">
        <v>1612</v>
      </c>
      <c r="C192" s="293"/>
      <c r="D192" s="293"/>
      <c r="E192" s="289" t="str">
        <f t="shared" si="12"/>
        <v/>
      </c>
      <c r="F192" s="290" t="str">
        <f t="shared" si="17"/>
        <v>否</v>
      </c>
      <c r="G192" s="271" t="str">
        <f t="shared" si="18"/>
        <v>项</v>
      </c>
    </row>
    <row r="193" s="267" customFormat="1" ht="38" customHeight="1" spans="1:7">
      <c r="A193" s="291" t="s">
        <v>1613</v>
      </c>
      <c r="B193" s="292" t="s">
        <v>1614</v>
      </c>
      <c r="C193" s="293">
        <v>26926</v>
      </c>
      <c r="D193" s="293"/>
      <c r="E193" s="289">
        <f t="shared" si="12"/>
        <v>-1</v>
      </c>
      <c r="F193" s="290" t="str">
        <f t="shared" si="17"/>
        <v>是</v>
      </c>
      <c r="G193" s="271" t="str">
        <f t="shared" si="18"/>
        <v>项</v>
      </c>
    </row>
    <row r="194" ht="38" customHeight="1" spans="1:7">
      <c r="A194" s="291" t="s">
        <v>1615</v>
      </c>
      <c r="B194" s="294" t="s">
        <v>1616</v>
      </c>
      <c r="C194" s="300"/>
      <c r="D194" s="300"/>
      <c r="E194" s="289" t="str">
        <f t="shared" ref="E194:E217" si="19">IF(C194&gt;0,D194/C194-1,IF(C194&lt;0,-(D194/C194-1),""))</f>
        <v/>
      </c>
      <c r="F194" s="290" t="str">
        <f t="shared" si="17"/>
        <v>否</v>
      </c>
      <c r="G194" s="271" t="str">
        <f t="shared" si="18"/>
        <v>款</v>
      </c>
    </row>
    <row r="195" s="267" customFormat="1" ht="38" customHeight="1" spans="1:7">
      <c r="A195" s="291" t="s">
        <v>1617</v>
      </c>
      <c r="B195" s="292" t="s">
        <v>1618</v>
      </c>
      <c r="C195" s="293"/>
      <c r="D195" s="293"/>
      <c r="E195" s="289" t="str">
        <f t="shared" si="19"/>
        <v/>
      </c>
      <c r="F195" s="290" t="str">
        <f t="shared" si="17"/>
        <v>否</v>
      </c>
      <c r="G195" s="271" t="str">
        <f t="shared" si="18"/>
        <v>项</v>
      </c>
    </row>
    <row r="196" ht="38" customHeight="1" spans="1:7">
      <c r="A196" s="291" t="s">
        <v>1619</v>
      </c>
      <c r="B196" s="292" t="s">
        <v>1620</v>
      </c>
      <c r="C196" s="293"/>
      <c r="D196" s="293"/>
      <c r="E196" s="289" t="str">
        <f t="shared" si="19"/>
        <v/>
      </c>
      <c r="F196" s="290" t="str">
        <f t="shared" si="17"/>
        <v>否</v>
      </c>
      <c r="G196" s="271" t="str">
        <f t="shared" si="18"/>
        <v>项</v>
      </c>
    </row>
    <row r="197" ht="38" customHeight="1" spans="1:7">
      <c r="A197" s="291" t="s">
        <v>1621</v>
      </c>
      <c r="B197" s="292" t="s">
        <v>1622</v>
      </c>
      <c r="C197" s="293"/>
      <c r="D197" s="293"/>
      <c r="E197" s="289" t="str">
        <f t="shared" si="19"/>
        <v/>
      </c>
      <c r="F197" s="290" t="str">
        <f t="shared" si="17"/>
        <v>否</v>
      </c>
      <c r="G197" s="271" t="str">
        <f t="shared" si="18"/>
        <v>项</v>
      </c>
    </row>
    <row r="198" ht="38" customHeight="1" spans="1:7">
      <c r="A198" s="291" t="s">
        <v>1623</v>
      </c>
      <c r="B198" s="292" t="s">
        <v>1624</v>
      </c>
      <c r="C198" s="293"/>
      <c r="D198" s="293"/>
      <c r="E198" s="289" t="str">
        <f t="shared" si="19"/>
        <v/>
      </c>
      <c r="F198" s="290" t="str">
        <f t="shared" si="17"/>
        <v>否</v>
      </c>
      <c r="G198" s="271" t="str">
        <f t="shared" si="18"/>
        <v>项</v>
      </c>
    </row>
    <row r="199" ht="38" customHeight="1" spans="1:7">
      <c r="A199" s="291" t="s">
        <v>1625</v>
      </c>
      <c r="B199" s="292" t="s">
        <v>1626</v>
      </c>
      <c r="C199" s="293"/>
      <c r="D199" s="293"/>
      <c r="E199" s="289" t="str">
        <f t="shared" si="19"/>
        <v/>
      </c>
      <c r="F199" s="290" t="str">
        <f t="shared" si="17"/>
        <v>否</v>
      </c>
      <c r="G199" s="271" t="str">
        <f t="shared" si="18"/>
        <v>项</v>
      </c>
    </row>
    <row r="200" ht="38" customHeight="1" spans="1:7">
      <c r="A200" s="291" t="s">
        <v>1627</v>
      </c>
      <c r="B200" s="292" t="s">
        <v>1628</v>
      </c>
      <c r="C200" s="293"/>
      <c r="D200" s="293"/>
      <c r="E200" s="289" t="str">
        <f t="shared" si="19"/>
        <v/>
      </c>
      <c r="F200" s="290" t="str">
        <f t="shared" si="17"/>
        <v>否</v>
      </c>
      <c r="G200" s="271" t="str">
        <f t="shared" si="18"/>
        <v>项</v>
      </c>
    </row>
    <row r="201" s="267" customFormat="1" ht="38" customHeight="1" spans="1:7">
      <c r="A201" s="291" t="s">
        <v>1629</v>
      </c>
      <c r="B201" s="292" t="s">
        <v>1630</v>
      </c>
      <c r="C201" s="293"/>
      <c r="D201" s="293"/>
      <c r="E201" s="289" t="str">
        <f t="shared" si="19"/>
        <v/>
      </c>
      <c r="F201" s="290" t="str">
        <f t="shared" si="17"/>
        <v>否</v>
      </c>
      <c r="G201" s="271" t="str">
        <f t="shared" si="18"/>
        <v>项</v>
      </c>
    </row>
    <row r="202" ht="38" customHeight="1" spans="1:7">
      <c r="A202" s="291" t="s">
        <v>1631</v>
      </c>
      <c r="B202" s="292" t="s">
        <v>1632</v>
      </c>
      <c r="C202" s="293"/>
      <c r="D202" s="293"/>
      <c r="E202" s="289" t="str">
        <f t="shared" si="19"/>
        <v/>
      </c>
      <c r="F202" s="290" t="str">
        <f t="shared" si="17"/>
        <v>否</v>
      </c>
      <c r="G202" s="271" t="str">
        <f t="shared" si="18"/>
        <v>项</v>
      </c>
    </row>
    <row r="203" ht="38" customHeight="1" spans="1:7">
      <c r="A203" s="291" t="s">
        <v>1633</v>
      </c>
      <c r="B203" s="294" t="s">
        <v>1634</v>
      </c>
      <c r="C203" s="300">
        <v>376</v>
      </c>
      <c r="D203" s="300">
        <f>473</f>
        <v>473</v>
      </c>
      <c r="E203" s="289">
        <f t="shared" si="19"/>
        <v>0.258</v>
      </c>
      <c r="F203" s="290" t="str">
        <f t="shared" si="17"/>
        <v>是</v>
      </c>
      <c r="G203" s="271" t="str">
        <f t="shared" si="18"/>
        <v>款</v>
      </c>
    </row>
    <row r="204" ht="38" customHeight="1" spans="1:7">
      <c r="A204" s="299">
        <v>2296001</v>
      </c>
      <c r="B204" s="292" t="s">
        <v>1635</v>
      </c>
      <c r="C204" s="293"/>
      <c r="D204" s="293"/>
      <c r="E204" s="289" t="str">
        <f t="shared" si="19"/>
        <v/>
      </c>
      <c r="F204" s="290" t="str">
        <f t="shared" si="17"/>
        <v>否</v>
      </c>
      <c r="G204" s="271" t="str">
        <f t="shared" si="18"/>
        <v>项</v>
      </c>
    </row>
    <row r="205" s="267" customFormat="1" ht="38" customHeight="1" spans="1:7">
      <c r="A205" s="291" t="s">
        <v>1636</v>
      </c>
      <c r="B205" s="292" t="s">
        <v>1637</v>
      </c>
      <c r="C205" s="293">
        <v>149</v>
      </c>
      <c r="D205" s="293">
        <f>318</f>
        <v>318</v>
      </c>
      <c r="E205" s="289">
        <f t="shared" si="19"/>
        <v>1.134</v>
      </c>
      <c r="F205" s="290" t="str">
        <f t="shared" si="17"/>
        <v>是</v>
      </c>
      <c r="G205" s="271" t="str">
        <f t="shared" si="18"/>
        <v>项</v>
      </c>
    </row>
    <row r="206" ht="38" customHeight="1" spans="1:7">
      <c r="A206" s="291" t="s">
        <v>1638</v>
      </c>
      <c r="B206" s="292" t="s">
        <v>1639</v>
      </c>
      <c r="C206" s="293">
        <v>2</v>
      </c>
      <c r="D206" s="293"/>
      <c r="E206" s="289">
        <f t="shared" si="19"/>
        <v>-1</v>
      </c>
      <c r="F206" s="290" t="str">
        <f t="shared" si="17"/>
        <v>是</v>
      </c>
      <c r="G206" s="271" t="str">
        <f t="shared" si="18"/>
        <v>项</v>
      </c>
    </row>
    <row r="207" ht="38" customHeight="1" spans="1:7">
      <c r="A207" s="291" t="s">
        <v>1640</v>
      </c>
      <c r="B207" s="292" t="s">
        <v>1641</v>
      </c>
      <c r="C207" s="293"/>
      <c r="D207" s="293"/>
      <c r="E207" s="289" t="str">
        <f t="shared" si="19"/>
        <v/>
      </c>
      <c r="F207" s="290" t="str">
        <f t="shared" si="17"/>
        <v>否</v>
      </c>
      <c r="G207" s="271" t="str">
        <f t="shared" si="18"/>
        <v>项</v>
      </c>
    </row>
    <row r="208" ht="38" customHeight="1" spans="1:7">
      <c r="A208" s="291" t="s">
        <v>1642</v>
      </c>
      <c r="B208" s="292" t="s">
        <v>1643</v>
      </c>
      <c r="C208" s="293"/>
      <c r="D208" s="293"/>
      <c r="E208" s="289" t="str">
        <f t="shared" si="19"/>
        <v/>
      </c>
      <c r="F208" s="290" t="str">
        <f t="shared" si="17"/>
        <v>否</v>
      </c>
      <c r="G208" s="271" t="str">
        <f t="shared" si="18"/>
        <v>项</v>
      </c>
    </row>
    <row r="209" ht="38" customHeight="1" spans="1:7">
      <c r="A209" s="291" t="s">
        <v>1644</v>
      </c>
      <c r="B209" s="292" t="s">
        <v>1645</v>
      </c>
      <c r="C209" s="293">
        <v>18</v>
      </c>
      <c r="D209" s="293">
        <f>155</f>
        <v>155</v>
      </c>
      <c r="E209" s="289">
        <f t="shared" si="19"/>
        <v>7.611</v>
      </c>
      <c r="F209" s="290" t="str">
        <f t="shared" si="17"/>
        <v>是</v>
      </c>
      <c r="G209" s="271" t="str">
        <f t="shared" si="18"/>
        <v>项</v>
      </c>
    </row>
    <row r="210" s="267" customFormat="1" ht="38" customHeight="1" spans="1:7">
      <c r="A210" s="291" t="s">
        <v>1646</v>
      </c>
      <c r="B210" s="292" t="s">
        <v>1647</v>
      </c>
      <c r="C210" s="293"/>
      <c r="D210" s="293"/>
      <c r="E210" s="289" t="str">
        <f t="shared" si="19"/>
        <v/>
      </c>
      <c r="F210" s="290" t="str">
        <f t="shared" si="17"/>
        <v>否</v>
      </c>
      <c r="G210" s="271" t="str">
        <f t="shared" si="18"/>
        <v>项</v>
      </c>
    </row>
    <row r="211" s="267" customFormat="1" ht="38" customHeight="1" spans="1:7">
      <c r="A211" s="291" t="s">
        <v>1648</v>
      </c>
      <c r="B211" s="292" t="s">
        <v>1649</v>
      </c>
      <c r="C211" s="293"/>
      <c r="D211" s="293"/>
      <c r="E211" s="289" t="str">
        <f t="shared" si="19"/>
        <v/>
      </c>
      <c r="F211" s="290" t="str">
        <f t="shared" si="17"/>
        <v>否</v>
      </c>
      <c r="G211" s="271" t="str">
        <f t="shared" si="18"/>
        <v>项</v>
      </c>
    </row>
    <row r="212" s="267" customFormat="1" ht="38" customHeight="1" spans="1:7">
      <c r="A212" s="291" t="s">
        <v>1650</v>
      </c>
      <c r="B212" s="292" t="s">
        <v>1651</v>
      </c>
      <c r="C212" s="293"/>
      <c r="D212" s="293"/>
      <c r="E212" s="289" t="str">
        <f t="shared" si="19"/>
        <v/>
      </c>
      <c r="F212" s="290" t="str">
        <f t="shared" si="17"/>
        <v>否</v>
      </c>
      <c r="G212" s="271" t="str">
        <f t="shared" si="18"/>
        <v>项</v>
      </c>
    </row>
    <row r="213" ht="38" customHeight="1" spans="1:7">
      <c r="A213" s="291" t="s">
        <v>1652</v>
      </c>
      <c r="B213" s="292" t="s">
        <v>1653</v>
      </c>
      <c r="C213" s="293"/>
      <c r="D213" s="293"/>
      <c r="E213" s="289" t="str">
        <f t="shared" si="19"/>
        <v/>
      </c>
      <c r="F213" s="290" t="str">
        <f t="shared" si="17"/>
        <v>否</v>
      </c>
      <c r="G213" s="271" t="str">
        <f t="shared" si="18"/>
        <v>项</v>
      </c>
    </row>
    <row r="214" s="267" customFormat="1" ht="38" customHeight="1" spans="1:7">
      <c r="A214" s="291" t="s">
        <v>1654</v>
      </c>
      <c r="B214" s="292" t="s">
        <v>1655</v>
      </c>
      <c r="C214" s="293">
        <v>207</v>
      </c>
      <c r="D214" s="293"/>
      <c r="E214" s="289">
        <f t="shared" si="19"/>
        <v>-1</v>
      </c>
      <c r="F214" s="290" t="str">
        <f t="shared" si="17"/>
        <v>是</v>
      </c>
      <c r="G214" s="271" t="str">
        <f t="shared" si="18"/>
        <v>项</v>
      </c>
    </row>
    <row r="215" s="267" customFormat="1" ht="38" customHeight="1" spans="1:7">
      <c r="A215" s="291">
        <v>22998</v>
      </c>
      <c r="B215" s="294" t="s">
        <v>1656</v>
      </c>
      <c r="C215" s="300">
        <v>4107</v>
      </c>
      <c r="D215" s="300">
        <f>2100+1727</f>
        <v>3827</v>
      </c>
      <c r="E215" s="289">
        <f t="shared" si="19"/>
        <v>-0.068</v>
      </c>
      <c r="F215" s="290"/>
      <c r="G215" s="271"/>
    </row>
    <row r="216" s="267" customFormat="1" ht="38" customHeight="1" spans="1:7">
      <c r="A216" s="299" t="s">
        <v>1657</v>
      </c>
      <c r="B216" s="292" t="s">
        <v>1658</v>
      </c>
      <c r="C216" s="293">
        <v>4107</v>
      </c>
      <c r="D216" s="293">
        <f>2100+1727</f>
        <v>3827</v>
      </c>
      <c r="E216" s="289">
        <f t="shared" si="19"/>
        <v>-0.068</v>
      </c>
      <c r="F216" s="290"/>
      <c r="G216" s="271"/>
    </row>
    <row r="217" s="267" customFormat="1" ht="38" customHeight="1" spans="1:7">
      <c r="A217" s="286" t="s">
        <v>114</v>
      </c>
      <c r="B217" s="287" t="s">
        <v>1659</v>
      </c>
      <c r="C217" s="323">
        <v>10922</v>
      </c>
      <c r="D217" s="323">
        <v>14607</v>
      </c>
      <c r="E217" s="289">
        <f t="shared" si="19"/>
        <v>0.337</v>
      </c>
      <c r="F217" s="290" t="str">
        <f>IF(LEN(A217)=3,"是",IF(B217&lt;&gt;"",IF(SUM(C217:D217)&lt;&gt;0,"是","否"),"是"))</f>
        <v>是</v>
      </c>
      <c r="G217" s="271" t="str">
        <f>IF(LEN(A217)=3,"类",IF(LEN(A217)=5,"款","项"))</f>
        <v>类</v>
      </c>
    </row>
    <row r="218" s="267" customFormat="1" ht="38" customHeight="1" spans="1:7">
      <c r="A218" s="291">
        <v>23204</v>
      </c>
      <c r="B218" s="292" t="s">
        <v>1660</v>
      </c>
      <c r="C218" s="293">
        <v>10922</v>
      </c>
      <c r="D218" s="293">
        <v>14607</v>
      </c>
      <c r="E218" s="289"/>
      <c r="F218" s="290"/>
      <c r="G218" s="271"/>
    </row>
    <row r="219" s="267" customFormat="1" ht="38" customHeight="1" spans="1:7">
      <c r="A219" s="291" t="s">
        <v>1661</v>
      </c>
      <c r="B219" s="292" t="s">
        <v>1662</v>
      </c>
      <c r="C219" s="293"/>
      <c r="D219" s="293"/>
      <c r="E219" s="289" t="str">
        <f t="shared" ref="E219:E255" si="20">IF(C219&gt;0,D219/C219-1,IF(C219&lt;0,-(D219/C219-1),""))</f>
        <v/>
      </c>
      <c r="F219" s="290" t="str">
        <f t="shared" ref="F219:F274" si="21">IF(LEN(A219)=3,"是",IF(B219&lt;&gt;"",IF(SUM(C219:D219)&lt;&gt;0,"是","否"),"是"))</f>
        <v>否</v>
      </c>
      <c r="G219" s="271" t="str">
        <f t="shared" ref="G219:G273" si="22">IF(LEN(A219)=3,"类",IF(LEN(A219)=5,"款","项"))</f>
        <v>项</v>
      </c>
    </row>
    <row r="220" s="267" customFormat="1" ht="38" customHeight="1" spans="1:7">
      <c r="A220" s="291" t="s">
        <v>1663</v>
      </c>
      <c r="B220" s="292" t="s">
        <v>1664</v>
      </c>
      <c r="C220" s="293"/>
      <c r="D220" s="293"/>
      <c r="E220" s="289" t="str">
        <f t="shared" si="20"/>
        <v/>
      </c>
      <c r="F220" s="290" t="str">
        <f t="shared" si="21"/>
        <v>否</v>
      </c>
      <c r="G220" s="271" t="str">
        <f t="shared" si="22"/>
        <v>项</v>
      </c>
    </row>
    <row r="221" s="267" customFormat="1" ht="38" customHeight="1" spans="1:7">
      <c r="A221" s="291" t="s">
        <v>1665</v>
      </c>
      <c r="B221" s="292" t="s">
        <v>1666</v>
      </c>
      <c r="C221" s="293"/>
      <c r="D221" s="293"/>
      <c r="E221" s="289" t="str">
        <f t="shared" si="20"/>
        <v/>
      </c>
      <c r="F221" s="290" t="str">
        <f t="shared" si="21"/>
        <v>否</v>
      </c>
      <c r="G221" s="271" t="str">
        <f t="shared" si="22"/>
        <v>项</v>
      </c>
    </row>
    <row r="222" s="267" customFormat="1" ht="38" customHeight="1" spans="1:7">
      <c r="A222" s="291" t="s">
        <v>1667</v>
      </c>
      <c r="B222" s="292" t="s">
        <v>1668</v>
      </c>
      <c r="C222" s="293">
        <v>543</v>
      </c>
      <c r="D222" s="293">
        <v>801</v>
      </c>
      <c r="E222" s="289">
        <f t="shared" si="20"/>
        <v>0.475</v>
      </c>
      <c r="F222" s="290" t="str">
        <f t="shared" si="21"/>
        <v>是</v>
      </c>
      <c r="G222" s="271" t="str">
        <f t="shared" si="22"/>
        <v>项</v>
      </c>
    </row>
    <row r="223" s="267" customFormat="1" ht="38" customHeight="1" spans="1:7">
      <c r="A223" s="291" t="s">
        <v>1669</v>
      </c>
      <c r="B223" s="292" t="s">
        <v>1670</v>
      </c>
      <c r="C223" s="293"/>
      <c r="D223" s="293"/>
      <c r="E223" s="289" t="str">
        <f t="shared" si="20"/>
        <v/>
      </c>
      <c r="F223" s="290" t="str">
        <f t="shared" si="21"/>
        <v>否</v>
      </c>
      <c r="G223" s="271" t="str">
        <f t="shared" si="22"/>
        <v>项</v>
      </c>
    </row>
    <row r="224" ht="38" customHeight="1" spans="1:7">
      <c r="A224" s="291" t="s">
        <v>1671</v>
      </c>
      <c r="B224" s="292" t="s">
        <v>1672</v>
      </c>
      <c r="C224" s="293"/>
      <c r="D224" s="293"/>
      <c r="E224" s="289" t="str">
        <f t="shared" si="20"/>
        <v/>
      </c>
      <c r="F224" s="290" t="str">
        <f t="shared" si="21"/>
        <v>否</v>
      </c>
      <c r="G224" s="271" t="str">
        <f t="shared" si="22"/>
        <v>项</v>
      </c>
    </row>
    <row r="225" ht="38" customHeight="1" spans="1:7">
      <c r="A225" s="291" t="s">
        <v>1673</v>
      </c>
      <c r="B225" s="292" t="s">
        <v>1674</v>
      </c>
      <c r="C225" s="293"/>
      <c r="D225" s="293"/>
      <c r="E225" s="289" t="str">
        <f t="shared" si="20"/>
        <v/>
      </c>
      <c r="F225" s="290" t="str">
        <f t="shared" si="21"/>
        <v>否</v>
      </c>
      <c r="G225" s="271" t="str">
        <f t="shared" si="22"/>
        <v>项</v>
      </c>
    </row>
    <row r="226" ht="38" customHeight="1" spans="1:7">
      <c r="A226" s="291" t="s">
        <v>1675</v>
      </c>
      <c r="B226" s="292" t="s">
        <v>1676</v>
      </c>
      <c r="C226" s="293"/>
      <c r="D226" s="293"/>
      <c r="E226" s="289" t="str">
        <f t="shared" si="20"/>
        <v/>
      </c>
      <c r="F226" s="290" t="str">
        <f t="shared" si="21"/>
        <v>否</v>
      </c>
      <c r="G226" s="271" t="str">
        <f t="shared" si="22"/>
        <v>项</v>
      </c>
    </row>
    <row r="227" ht="38" customHeight="1" spans="1:7">
      <c r="A227" s="291" t="s">
        <v>1677</v>
      </c>
      <c r="B227" s="292" t="s">
        <v>1678</v>
      </c>
      <c r="C227" s="293"/>
      <c r="D227" s="293"/>
      <c r="E227" s="289" t="str">
        <f t="shared" si="20"/>
        <v/>
      </c>
      <c r="F227" s="290" t="str">
        <f t="shared" si="21"/>
        <v>否</v>
      </c>
      <c r="G227" s="271" t="str">
        <f t="shared" si="22"/>
        <v>项</v>
      </c>
    </row>
    <row r="228" ht="38" customHeight="1" spans="1:7">
      <c r="A228" s="291" t="s">
        <v>1679</v>
      </c>
      <c r="B228" s="292" t="s">
        <v>1680</v>
      </c>
      <c r="C228" s="293"/>
      <c r="D228" s="293"/>
      <c r="E228" s="289" t="str">
        <f t="shared" si="20"/>
        <v/>
      </c>
      <c r="F228" s="290" t="str">
        <f t="shared" si="21"/>
        <v>否</v>
      </c>
      <c r="G228" s="271" t="str">
        <f t="shared" si="22"/>
        <v>项</v>
      </c>
    </row>
    <row r="229" ht="38" customHeight="1" spans="1:7">
      <c r="A229" s="291" t="s">
        <v>1681</v>
      </c>
      <c r="B229" s="292" t="s">
        <v>1682</v>
      </c>
      <c r="C229" s="293"/>
      <c r="D229" s="293"/>
      <c r="E229" s="289" t="str">
        <f t="shared" si="20"/>
        <v/>
      </c>
      <c r="F229" s="290" t="str">
        <f t="shared" si="21"/>
        <v>否</v>
      </c>
      <c r="G229" s="271" t="str">
        <f t="shared" si="22"/>
        <v>项</v>
      </c>
    </row>
    <row r="230" ht="38" customHeight="1" spans="1:7">
      <c r="A230" s="291" t="s">
        <v>1683</v>
      </c>
      <c r="B230" s="292" t="s">
        <v>1684</v>
      </c>
      <c r="C230" s="293">
        <v>1492</v>
      </c>
      <c r="D230" s="293">
        <v>1493</v>
      </c>
      <c r="E230" s="289">
        <f t="shared" si="20"/>
        <v>0.001</v>
      </c>
      <c r="F230" s="290" t="str">
        <f t="shared" si="21"/>
        <v>是</v>
      </c>
      <c r="G230" s="271" t="str">
        <f t="shared" si="22"/>
        <v>项</v>
      </c>
    </row>
    <row r="231" s="267" customFormat="1" ht="38" customHeight="1" spans="1:7">
      <c r="A231" s="291" t="s">
        <v>1685</v>
      </c>
      <c r="B231" s="292" t="s">
        <v>1686</v>
      </c>
      <c r="C231" s="293"/>
      <c r="D231" s="293"/>
      <c r="E231" s="289" t="str">
        <f t="shared" si="20"/>
        <v/>
      </c>
      <c r="F231" s="290" t="str">
        <f t="shared" si="21"/>
        <v>否</v>
      </c>
      <c r="G231" s="271" t="str">
        <f t="shared" si="22"/>
        <v>项</v>
      </c>
    </row>
    <row r="232" s="267" customFormat="1" ht="38" customHeight="1" spans="1:7">
      <c r="A232" s="291" t="s">
        <v>1687</v>
      </c>
      <c r="B232" s="292" t="s">
        <v>1688</v>
      </c>
      <c r="C232" s="293">
        <v>4717</v>
      </c>
      <c r="D232" s="293">
        <v>5003</v>
      </c>
      <c r="E232" s="289">
        <f t="shared" si="20"/>
        <v>0.061</v>
      </c>
      <c r="F232" s="290" t="str">
        <f t="shared" si="21"/>
        <v>是</v>
      </c>
      <c r="G232" s="271" t="str">
        <f t="shared" si="22"/>
        <v>项</v>
      </c>
    </row>
    <row r="233" s="267" customFormat="1" ht="38" customHeight="1" spans="1:7">
      <c r="A233" s="291" t="s">
        <v>1689</v>
      </c>
      <c r="B233" s="292" t="s">
        <v>1690</v>
      </c>
      <c r="C233" s="293">
        <v>3415</v>
      </c>
      <c r="D233" s="293">
        <v>3509</v>
      </c>
      <c r="E233" s="289">
        <f t="shared" si="20"/>
        <v>0.028</v>
      </c>
      <c r="F233" s="290" t="str">
        <f t="shared" si="21"/>
        <v>是</v>
      </c>
      <c r="G233" s="271" t="str">
        <f t="shared" si="22"/>
        <v>项</v>
      </c>
    </row>
    <row r="234" ht="38" customHeight="1" spans="1:7">
      <c r="A234" s="291" t="s">
        <v>1691</v>
      </c>
      <c r="B234" s="292" t="s">
        <v>1692</v>
      </c>
      <c r="C234" s="293">
        <v>755</v>
      </c>
      <c r="D234" s="293">
        <v>3801</v>
      </c>
      <c r="E234" s="289">
        <f t="shared" si="20"/>
        <v>4.034</v>
      </c>
      <c r="F234" s="290" t="str">
        <f t="shared" si="21"/>
        <v>是</v>
      </c>
      <c r="G234" s="271" t="str">
        <f t="shared" si="22"/>
        <v>项</v>
      </c>
    </row>
    <row r="235" s="267" customFormat="1" ht="38" customHeight="1" spans="1:7">
      <c r="A235" s="286" t="s">
        <v>116</v>
      </c>
      <c r="B235" s="287" t="s">
        <v>1693</v>
      </c>
      <c r="C235" s="323">
        <v>56</v>
      </c>
      <c r="D235" s="323">
        <v>134</v>
      </c>
      <c r="E235" s="289">
        <f t="shared" si="20"/>
        <v>1.393</v>
      </c>
      <c r="F235" s="290" t="str">
        <f t="shared" si="21"/>
        <v>是</v>
      </c>
      <c r="G235" s="271" t="str">
        <f t="shared" si="22"/>
        <v>类</v>
      </c>
    </row>
    <row r="236" s="267" customFormat="1" ht="38" customHeight="1" spans="1:7">
      <c r="A236" s="299">
        <v>23304</v>
      </c>
      <c r="B236" s="294" t="s">
        <v>1694</v>
      </c>
      <c r="C236" s="300">
        <v>56</v>
      </c>
      <c r="D236" s="300">
        <v>134</v>
      </c>
      <c r="E236" s="289">
        <f t="shared" si="20"/>
        <v>1.393</v>
      </c>
      <c r="F236" s="290" t="str">
        <f t="shared" si="21"/>
        <v>是</v>
      </c>
      <c r="G236" s="271" t="str">
        <f t="shared" si="22"/>
        <v>款</v>
      </c>
    </row>
    <row r="237" ht="38" customHeight="1" spans="1:7">
      <c r="A237" s="291" t="s">
        <v>1695</v>
      </c>
      <c r="B237" s="292" t="s">
        <v>1696</v>
      </c>
      <c r="C237" s="293"/>
      <c r="D237" s="293"/>
      <c r="E237" s="289" t="str">
        <f t="shared" si="20"/>
        <v/>
      </c>
      <c r="F237" s="290" t="str">
        <f t="shared" si="21"/>
        <v>否</v>
      </c>
      <c r="G237" s="271" t="str">
        <f t="shared" si="22"/>
        <v>项</v>
      </c>
    </row>
    <row r="238" s="267" customFormat="1" ht="38" customHeight="1" spans="1:7">
      <c r="A238" s="291" t="s">
        <v>1697</v>
      </c>
      <c r="B238" s="292" t="s">
        <v>1698</v>
      </c>
      <c r="C238" s="293"/>
      <c r="D238" s="293"/>
      <c r="E238" s="289" t="str">
        <f t="shared" si="20"/>
        <v/>
      </c>
      <c r="F238" s="290" t="str">
        <f t="shared" si="21"/>
        <v>否</v>
      </c>
      <c r="G238" s="271" t="str">
        <f t="shared" si="22"/>
        <v>项</v>
      </c>
    </row>
    <row r="239" ht="38" customHeight="1" spans="1:7">
      <c r="A239" s="291" t="s">
        <v>1699</v>
      </c>
      <c r="B239" s="292" t="s">
        <v>1700</v>
      </c>
      <c r="C239" s="293"/>
      <c r="D239" s="293"/>
      <c r="E239" s="289" t="str">
        <f t="shared" si="20"/>
        <v/>
      </c>
      <c r="F239" s="290" t="str">
        <f t="shared" si="21"/>
        <v>否</v>
      </c>
      <c r="G239" s="271" t="str">
        <f t="shared" si="22"/>
        <v>项</v>
      </c>
    </row>
    <row r="240" s="267" customFormat="1" ht="38" customHeight="1" spans="1:7">
      <c r="A240" s="291" t="s">
        <v>1701</v>
      </c>
      <c r="B240" s="292" t="s">
        <v>1702</v>
      </c>
      <c r="C240" s="293">
        <v>1</v>
      </c>
      <c r="D240" s="293">
        <v>2</v>
      </c>
      <c r="E240" s="289">
        <f t="shared" si="20"/>
        <v>1</v>
      </c>
      <c r="F240" s="290" t="str">
        <f t="shared" si="21"/>
        <v>是</v>
      </c>
      <c r="G240" s="271" t="str">
        <f t="shared" si="22"/>
        <v>项</v>
      </c>
    </row>
    <row r="241" s="267" customFormat="1" ht="38" customHeight="1" spans="1:7">
      <c r="A241" s="291" t="s">
        <v>1703</v>
      </c>
      <c r="B241" s="292" t="s">
        <v>1704</v>
      </c>
      <c r="C241" s="293"/>
      <c r="D241" s="293"/>
      <c r="E241" s="289" t="str">
        <f t="shared" si="20"/>
        <v/>
      </c>
      <c r="F241" s="290" t="str">
        <f t="shared" si="21"/>
        <v>否</v>
      </c>
      <c r="G241" s="271" t="str">
        <f t="shared" si="22"/>
        <v>项</v>
      </c>
    </row>
    <row r="242" ht="38" customHeight="1" spans="1:7">
      <c r="A242" s="291" t="s">
        <v>1705</v>
      </c>
      <c r="B242" s="292" t="s">
        <v>1706</v>
      </c>
      <c r="C242" s="293"/>
      <c r="D242" s="293"/>
      <c r="E242" s="289" t="str">
        <f t="shared" si="20"/>
        <v/>
      </c>
      <c r="F242" s="290" t="str">
        <f t="shared" si="21"/>
        <v>否</v>
      </c>
      <c r="G242" s="271" t="str">
        <f t="shared" si="22"/>
        <v>项</v>
      </c>
    </row>
    <row r="243" ht="38" customHeight="1" spans="1:7">
      <c r="A243" s="291" t="s">
        <v>1707</v>
      </c>
      <c r="B243" s="292" t="s">
        <v>1708</v>
      </c>
      <c r="C243" s="293"/>
      <c r="D243" s="293"/>
      <c r="E243" s="289" t="str">
        <f t="shared" si="20"/>
        <v/>
      </c>
      <c r="F243" s="290" t="str">
        <f t="shared" si="21"/>
        <v>否</v>
      </c>
      <c r="G243" s="271" t="str">
        <f t="shared" si="22"/>
        <v>项</v>
      </c>
    </row>
    <row r="244" ht="38" customHeight="1" spans="1:7">
      <c r="A244" s="291" t="s">
        <v>1709</v>
      </c>
      <c r="B244" s="292" t="s">
        <v>1710</v>
      </c>
      <c r="C244" s="293"/>
      <c r="D244" s="293"/>
      <c r="E244" s="289" t="str">
        <f t="shared" si="20"/>
        <v/>
      </c>
      <c r="F244" s="290" t="str">
        <f t="shared" si="21"/>
        <v>否</v>
      </c>
      <c r="G244" s="271" t="str">
        <f t="shared" si="22"/>
        <v>项</v>
      </c>
    </row>
    <row r="245" ht="38" customHeight="1" spans="1:7">
      <c r="A245" s="291" t="s">
        <v>1711</v>
      </c>
      <c r="B245" s="292" t="s">
        <v>1712</v>
      </c>
      <c r="C245" s="293"/>
      <c r="D245" s="293"/>
      <c r="E245" s="289" t="str">
        <f t="shared" si="20"/>
        <v/>
      </c>
      <c r="F245" s="290" t="str">
        <f t="shared" si="21"/>
        <v>否</v>
      </c>
      <c r="G245" s="271" t="str">
        <f t="shared" si="22"/>
        <v>项</v>
      </c>
    </row>
    <row r="246" ht="38" customHeight="1" spans="1:7">
      <c r="A246" s="291" t="s">
        <v>1713</v>
      </c>
      <c r="B246" s="292" t="s">
        <v>1714</v>
      </c>
      <c r="C246" s="293"/>
      <c r="D246" s="293"/>
      <c r="E246" s="289" t="str">
        <f t="shared" si="20"/>
        <v/>
      </c>
      <c r="F246" s="290" t="str">
        <f t="shared" si="21"/>
        <v>否</v>
      </c>
      <c r="G246" s="271" t="str">
        <f t="shared" si="22"/>
        <v>项</v>
      </c>
    </row>
    <row r="247" ht="38" customHeight="1" spans="1:7">
      <c r="A247" s="291" t="s">
        <v>1715</v>
      </c>
      <c r="B247" s="292" t="s">
        <v>1716</v>
      </c>
      <c r="C247" s="293"/>
      <c r="D247" s="293"/>
      <c r="E247" s="289" t="str">
        <f t="shared" si="20"/>
        <v/>
      </c>
      <c r="F247" s="290" t="str">
        <f t="shared" si="21"/>
        <v>否</v>
      </c>
      <c r="G247" s="271" t="str">
        <f t="shared" si="22"/>
        <v>项</v>
      </c>
    </row>
    <row r="248" ht="38" customHeight="1" spans="1:7">
      <c r="A248" s="291" t="s">
        <v>1717</v>
      </c>
      <c r="B248" s="292" t="s">
        <v>1718</v>
      </c>
      <c r="C248" s="293"/>
      <c r="D248" s="293"/>
      <c r="E248" s="289" t="str">
        <f t="shared" si="20"/>
        <v/>
      </c>
      <c r="F248" s="290" t="str">
        <f t="shared" si="21"/>
        <v>否</v>
      </c>
      <c r="G248" s="271" t="str">
        <f t="shared" si="22"/>
        <v>项</v>
      </c>
    </row>
    <row r="249" ht="38" customHeight="1" spans="1:7">
      <c r="A249" s="291" t="s">
        <v>1719</v>
      </c>
      <c r="B249" s="292" t="s">
        <v>1720</v>
      </c>
      <c r="C249" s="293"/>
      <c r="D249" s="293"/>
      <c r="E249" s="289" t="str">
        <f t="shared" si="20"/>
        <v/>
      </c>
      <c r="F249" s="290" t="str">
        <f t="shared" si="21"/>
        <v>否</v>
      </c>
      <c r="G249" s="271" t="str">
        <f t="shared" si="22"/>
        <v>项</v>
      </c>
    </row>
    <row r="250" s="267" customFormat="1" ht="38" customHeight="1" spans="1:7">
      <c r="A250" s="291" t="s">
        <v>1721</v>
      </c>
      <c r="B250" s="292" t="s">
        <v>1722</v>
      </c>
      <c r="C250" s="293"/>
      <c r="D250" s="293">
        <v>60</v>
      </c>
      <c r="E250" s="289" t="str">
        <f t="shared" si="20"/>
        <v/>
      </c>
      <c r="F250" s="290" t="str">
        <f t="shared" si="21"/>
        <v>是</v>
      </c>
      <c r="G250" s="271" t="str">
        <f t="shared" si="22"/>
        <v>项</v>
      </c>
    </row>
    <row r="251" ht="38" customHeight="1" spans="1:7">
      <c r="A251" s="291" t="s">
        <v>1723</v>
      </c>
      <c r="B251" s="292" t="s">
        <v>1724</v>
      </c>
      <c r="C251" s="293"/>
      <c r="D251" s="293"/>
      <c r="E251" s="289" t="str">
        <f t="shared" si="20"/>
        <v/>
      </c>
      <c r="F251" s="290" t="str">
        <f t="shared" si="21"/>
        <v>否</v>
      </c>
      <c r="G251" s="271" t="str">
        <f t="shared" si="22"/>
        <v>项</v>
      </c>
    </row>
    <row r="252" ht="38" customHeight="1" spans="1:7">
      <c r="A252" s="291" t="s">
        <v>1725</v>
      </c>
      <c r="B252" s="292" t="s">
        <v>1726</v>
      </c>
      <c r="C252" s="293">
        <v>55</v>
      </c>
      <c r="D252" s="293">
        <v>72</v>
      </c>
      <c r="E252" s="289">
        <f t="shared" si="20"/>
        <v>0.309</v>
      </c>
      <c r="F252" s="290" t="str">
        <f t="shared" si="21"/>
        <v>是</v>
      </c>
      <c r="G252" s="271" t="str">
        <f t="shared" si="22"/>
        <v>项</v>
      </c>
    </row>
    <row r="253" ht="38" customHeight="1" spans="1:7">
      <c r="A253" s="298" t="s">
        <v>1727</v>
      </c>
      <c r="B253" s="287" t="s">
        <v>1728</v>
      </c>
      <c r="C253" s="323"/>
      <c r="D253" s="323"/>
      <c r="E253" s="289" t="str">
        <f t="shared" si="20"/>
        <v/>
      </c>
      <c r="F253" s="290" t="str">
        <f t="shared" si="21"/>
        <v>是</v>
      </c>
      <c r="G253" s="271" t="str">
        <f t="shared" si="22"/>
        <v>类</v>
      </c>
    </row>
    <row r="254" ht="38" customHeight="1" spans="1:7">
      <c r="A254" s="299" t="s">
        <v>1729</v>
      </c>
      <c r="B254" s="294" t="s">
        <v>1730</v>
      </c>
      <c r="C254" s="300"/>
      <c r="D254" s="300"/>
      <c r="E254" s="289" t="str">
        <f t="shared" si="20"/>
        <v/>
      </c>
      <c r="F254" s="290" t="str">
        <f t="shared" si="21"/>
        <v>否</v>
      </c>
      <c r="G254" s="271" t="str">
        <f t="shared" si="22"/>
        <v>款</v>
      </c>
    </row>
    <row r="255" ht="38" customHeight="1" spans="1:7">
      <c r="A255" s="299" t="s">
        <v>1731</v>
      </c>
      <c r="B255" s="292" t="s">
        <v>1732</v>
      </c>
      <c r="C255" s="293"/>
      <c r="D255" s="293"/>
      <c r="E255" s="289" t="str">
        <f t="shared" si="20"/>
        <v/>
      </c>
      <c r="F255" s="290" t="str">
        <f t="shared" si="21"/>
        <v>否</v>
      </c>
      <c r="G255" s="271" t="str">
        <f t="shared" si="22"/>
        <v>项</v>
      </c>
    </row>
    <row r="256" ht="38" customHeight="1" spans="1:7">
      <c r="A256" s="299" t="s">
        <v>1733</v>
      </c>
      <c r="B256" s="292" t="s">
        <v>1734</v>
      </c>
      <c r="C256" s="293"/>
      <c r="D256" s="293"/>
      <c r="E256" s="289" t="str">
        <f t="shared" ref="E256:E284" si="23">IF(C256&gt;0,D256/C256-1,IF(C256&lt;0,-(D256/C256-1),""))</f>
        <v/>
      </c>
      <c r="F256" s="290" t="str">
        <f t="shared" si="21"/>
        <v>否</v>
      </c>
      <c r="G256" s="271" t="str">
        <f t="shared" si="22"/>
        <v>项</v>
      </c>
    </row>
    <row r="257" ht="38" customHeight="1" spans="1:7">
      <c r="A257" s="299" t="s">
        <v>1735</v>
      </c>
      <c r="B257" s="292" t="s">
        <v>1736</v>
      </c>
      <c r="C257" s="293"/>
      <c r="D257" s="293"/>
      <c r="E257" s="289" t="str">
        <f t="shared" si="23"/>
        <v/>
      </c>
      <c r="F257" s="290" t="str">
        <f t="shared" si="21"/>
        <v>否</v>
      </c>
      <c r="G257" s="271" t="str">
        <f t="shared" si="22"/>
        <v>项</v>
      </c>
    </row>
    <row r="258" ht="38" customHeight="1" spans="1:7">
      <c r="A258" s="299" t="s">
        <v>1737</v>
      </c>
      <c r="B258" s="292" t="s">
        <v>1738</v>
      </c>
      <c r="C258" s="293"/>
      <c r="D258" s="293"/>
      <c r="E258" s="289" t="str">
        <f t="shared" si="23"/>
        <v/>
      </c>
      <c r="F258" s="290" t="str">
        <f t="shared" si="21"/>
        <v>否</v>
      </c>
      <c r="G258" s="271" t="str">
        <f t="shared" si="22"/>
        <v>项</v>
      </c>
    </row>
    <row r="259" ht="38" customHeight="1" spans="1:7">
      <c r="A259" s="299" t="s">
        <v>1739</v>
      </c>
      <c r="B259" s="292" t="s">
        <v>1740</v>
      </c>
      <c r="C259" s="293"/>
      <c r="D259" s="293"/>
      <c r="E259" s="289" t="str">
        <f t="shared" si="23"/>
        <v/>
      </c>
      <c r="F259" s="290" t="str">
        <f t="shared" si="21"/>
        <v>否</v>
      </c>
      <c r="G259" s="271" t="str">
        <f t="shared" si="22"/>
        <v>项</v>
      </c>
    </row>
    <row r="260" ht="38" customHeight="1" spans="1:7">
      <c r="A260" s="299" t="s">
        <v>1741</v>
      </c>
      <c r="B260" s="292" t="s">
        <v>1742</v>
      </c>
      <c r="C260" s="293"/>
      <c r="D260" s="293"/>
      <c r="E260" s="289" t="str">
        <f t="shared" si="23"/>
        <v/>
      </c>
      <c r="F260" s="290" t="str">
        <f t="shared" si="21"/>
        <v>否</v>
      </c>
      <c r="G260" s="271" t="str">
        <f t="shared" si="22"/>
        <v>项</v>
      </c>
    </row>
    <row r="261" ht="38" customHeight="1" spans="1:7">
      <c r="A261" s="299" t="s">
        <v>1743</v>
      </c>
      <c r="B261" s="292" t="s">
        <v>1744</v>
      </c>
      <c r="C261" s="293"/>
      <c r="D261" s="293"/>
      <c r="E261" s="289" t="str">
        <f t="shared" si="23"/>
        <v/>
      </c>
      <c r="F261" s="290" t="str">
        <f t="shared" si="21"/>
        <v>否</v>
      </c>
      <c r="G261" s="271" t="str">
        <f t="shared" si="22"/>
        <v>项</v>
      </c>
    </row>
    <row r="262" ht="38" customHeight="1" spans="1:7">
      <c r="A262" s="299" t="s">
        <v>1745</v>
      </c>
      <c r="B262" s="292" t="s">
        <v>1746</v>
      </c>
      <c r="C262" s="293"/>
      <c r="D262" s="293"/>
      <c r="E262" s="289" t="str">
        <f t="shared" si="23"/>
        <v/>
      </c>
      <c r="F262" s="290" t="str">
        <f t="shared" si="21"/>
        <v>否</v>
      </c>
      <c r="G262" s="271" t="str">
        <f t="shared" si="22"/>
        <v>项</v>
      </c>
    </row>
    <row r="263" ht="38" customHeight="1" spans="1:7">
      <c r="A263" s="299" t="s">
        <v>1747</v>
      </c>
      <c r="B263" s="292" t="s">
        <v>1748</v>
      </c>
      <c r="C263" s="293"/>
      <c r="D263" s="293"/>
      <c r="E263" s="289" t="str">
        <f t="shared" si="23"/>
        <v/>
      </c>
      <c r="F263" s="290" t="str">
        <f t="shared" si="21"/>
        <v>否</v>
      </c>
      <c r="G263" s="271" t="str">
        <f t="shared" si="22"/>
        <v>项</v>
      </c>
    </row>
    <row r="264" ht="38" customHeight="1" spans="1:7">
      <c r="A264" s="299" t="s">
        <v>1749</v>
      </c>
      <c r="B264" s="292" t="s">
        <v>1750</v>
      </c>
      <c r="C264" s="293"/>
      <c r="D264" s="293"/>
      <c r="E264" s="289" t="str">
        <f t="shared" si="23"/>
        <v/>
      </c>
      <c r="F264" s="290" t="str">
        <f t="shared" si="21"/>
        <v>否</v>
      </c>
      <c r="G264" s="271" t="str">
        <f t="shared" si="22"/>
        <v>项</v>
      </c>
    </row>
    <row r="265" ht="38" customHeight="1" spans="1:7">
      <c r="A265" s="299" t="s">
        <v>1751</v>
      </c>
      <c r="B265" s="292" t="s">
        <v>1752</v>
      </c>
      <c r="C265" s="293"/>
      <c r="D265" s="293"/>
      <c r="E265" s="289" t="str">
        <f t="shared" si="23"/>
        <v/>
      </c>
      <c r="F265" s="290" t="str">
        <f t="shared" si="21"/>
        <v>否</v>
      </c>
      <c r="G265" s="271" t="str">
        <f t="shared" si="22"/>
        <v>项</v>
      </c>
    </row>
    <row r="266" ht="38" customHeight="1" spans="1:7">
      <c r="A266" s="299" t="s">
        <v>1753</v>
      </c>
      <c r="B266" s="292" t="s">
        <v>1754</v>
      </c>
      <c r="C266" s="293"/>
      <c r="D266" s="293"/>
      <c r="E266" s="289" t="str">
        <f t="shared" si="23"/>
        <v/>
      </c>
      <c r="F266" s="290" t="str">
        <f t="shared" si="21"/>
        <v>否</v>
      </c>
      <c r="G266" s="271" t="str">
        <f t="shared" si="22"/>
        <v>项</v>
      </c>
    </row>
    <row r="267" ht="38" customHeight="1" spans="1:7">
      <c r="A267" s="299" t="s">
        <v>1755</v>
      </c>
      <c r="B267" s="294" t="s">
        <v>1756</v>
      </c>
      <c r="C267" s="300"/>
      <c r="D267" s="300"/>
      <c r="E267" s="289" t="str">
        <f t="shared" si="23"/>
        <v/>
      </c>
      <c r="F267" s="290" t="str">
        <f t="shared" si="21"/>
        <v>否</v>
      </c>
      <c r="G267" s="271" t="str">
        <f t="shared" si="22"/>
        <v>款</v>
      </c>
    </row>
    <row r="268" ht="38" customHeight="1" spans="1:7">
      <c r="A268" s="299" t="s">
        <v>1757</v>
      </c>
      <c r="B268" s="292" t="s">
        <v>1758</v>
      </c>
      <c r="C268" s="293"/>
      <c r="D268" s="293"/>
      <c r="E268" s="289" t="str">
        <f t="shared" si="23"/>
        <v/>
      </c>
      <c r="F268" s="290" t="str">
        <f t="shared" si="21"/>
        <v>否</v>
      </c>
      <c r="G268" s="271" t="str">
        <f t="shared" si="22"/>
        <v>项</v>
      </c>
    </row>
    <row r="269" ht="38" customHeight="1" spans="1:7">
      <c r="A269" s="299" t="s">
        <v>1759</v>
      </c>
      <c r="B269" s="292" t="s">
        <v>1760</v>
      </c>
      <c r="C269" s="293"/>
      <c r="D269" s="293"/>
      <c r="E269" s="289" t="str">
        <f t="shared" si="23"/>
        <v/>
      </c>
      <c r="F269" s="290" t="str">
        <f t="shared" si="21"/>
        <v>否</v>
      </c>
      <c r="G269" s="271" t="str">
        <f t="shared" si="22"/>
        <v>项</v>
      </c>
    </row>
    <row r="270" ht="38" customHeight="1" spans="1:7">
      <c r="A270" s="299" t="s">
        <v>1761</v>
      </c>
      <c r="B270" s="292" t="s">
        <v>1762</v>
      </c>
      <c r="C270" s="293"/>
      <c r="D270" s="293"/>
      <c r="E270" s="289" t="str">
        <f t="shared" si="23"/>
        <v/>
      </c>
      <c r="F270" s="290" t="str">
        <f t="shared" si="21"/>
        <v>否</v>
      </c>
      <c r="G270" s="271" t="str">
        <f t="shared" si="22"/>
        <v>项</v>
      </c>
    </row>
    <row r="271" ht="38" customHeight="1" spans="1:7">
      <c r="A271" s="299" t="s">
        <v>1763</v>
      </c>
      <c r="B271" s="292" t="s">
        <v>1764</v>
      </c>
      <c r="C271" s="293"/>
      <c r="D271" s="293"/>
      <c r="E271" s="289" t="str">
        <f t="shared" si="23"/>
        <v/>
      </c>
      <c r="F271" s="290" t="str">
        <f t="shared" si="21"/>
        <v>否</v>
      </c>
      <c r="G271" s="271" t="str">
        <f t="shared" si="22"/>
        <v>项</v>
      </c>
    </row>
    <row r="272" ht="38" customHeight="1" spans="1:7">
      <c r="A272" s="299" t="s">
        <v>1765</v>
      </c>
      <c r="B272" s="292" t="s">
        <v>1766</v>
      </c>
      <c r="C272" s="293"/>
      <c r="D272" s="293"/>
      <c r="E272" s="289" t="str">
        <f t="shared" si="23"/>
        <v/>
      </c>
      <c r="F272" s="290" t="str">
        <f t="shared" si="21"/>
        <v>否</v>
      </c>
      <c r="G272" s="271" t="str">
        <f t="shared" si="22"/>
        <v>项</v>
      </c>
    </row>
    <row r="273" ht="38" customHeight="1" spans="1:7">
      <c r="A273" s="299" t="s">
        <v>1767</v>
      </c>
      <c r="B273" s="292" t="s">
        <v>1768</v>
      </c>
      <c r="C273" s="293"/>
      <c r="D273" s="293"/>
      <c r="E273" s="289" t="str">
        <f t="shared" si="23"/>
        <v/>
      </c>
      <c r="F273" s="290" t="str">
        <f t="shared" si="21"/>
        <v>否</v>
      </c>
      <c r="G273" s="271" t="str">
        <f t="shared" si="22"/>
        <v>项</v>
      </c>
    </row>
    <row r="274" ht="38" customHeight="1" spans="1:6">
      <c r="A274" s="286"/>
      <c r="B274" s="287"/>
      <c r="C274" s="288"/>
      <c r="D274" s="288"/>
      <c r="E274" s="289" t="str">
        <f t="shared" si="23"/>
        <v/>
      </c>
      <c r="F274" s="290" t="str">
        <f t="shared" si="21"/>
        <v>是</v>
      </c>
    </row>
    <row r="275" ht="38" customHeight="1" spans="1:6">
      <c r="A275" s="301"/>
      <c r="B275" s="302" t="s">
        <v>1769</v>
      </c>
      <c r="C275" s="323">
        <v>50607</v>
      </c>
      <c r="D275" s="323">
        <v>106599</v>
      </c>
      <c r="E275" s="289">
        <f t="shared" si="23"/>
        <v>1.106</v>
      </c>
      <c r="F275" s="290" t="s">
        <v>1770</v>
      </c>
    </row>
    <row r="276" ht="38" customHeight="1" spans="1:6">
      <c r="A276" s="343" t="s">
        <v>1771</v>
      </c>
      <c r="B276" s="304" t="s">
        <v>121</v>
      </c>
      <c r="C276" s="344">
        <f>C277+C281+C282</f>
        <v>12938</v>
      </c>
      <c r="D276" s="344">
        <f>D277+D281+D282</f>
        <v>5163</v>
      </c>
      <c r="E276" s="289">
        <f t="shared" si="23"/>
        <v>-0.601</v>
      </c>
      <c r="F276" s="290" t="str">
        <f t="shared" ref="F276:F278" si="24">IF(LEN(A276)=3,"是",IF(B276&lt;&gt;"",IF(SUM(C276:D276)&lt;&gt;0,"是","否"),"是"))</f>
        <v>是</v>
      </c>
    </row>
    <row r="277" ht="38" customHeight="1" spans="1:6">
      <c r="A277" s="343" t="s">
        <v>1772</v>
      </c>
      <c r="B277" s="345" t="s">
        <v>1773</v>
      </c>
      <c r="C277" s="344">
        <f>SUM(C279:C280)</f>
        <v>152</v>
      </c>
      <c r="D277" s="344">
        <f>SUM(D279:D280)</f>
        <v>3500</v>
      </c>
      <c r="E277" s="289">
        <f t="shared" si="23"/>
        <v>22.026</v>
      </c>
      <c r="F277" s="290" t="str">
        <f t="shared" si="24"/>
        <v>是</v>
      </c>
    </row>
    <row r="278" s="267" customFormat="1" ht="36" customHeight="1" spans="1:7">
      <c r="A278" s="305" t="s">
        <v>1774</v>
      </c>
      <c r="B278" s="306" t="s">
        <v>1775</v>
      </c>
      <c r="C278" s="92"/>
      <c r="D278" s="92"/>
      <c r="E278" s="289" t="str">
        <f t="shared" si="23"/>
        <v/>
      </c>
      <c r="F278" s="290" t="str">
        <f t="shared" si="24"/>
        <v>否</v>
      </c>
      <c r="G278" s="271"/>
    </row>
    <row r="279" ht="38" customHeight="1" spans="1:7">
      <c r="A279" s="346" t="s">
        <v>1776</v>
      </c>
      <c r="B279" s="308" t="s">
        <v>1777</v>
      </c>
      <c r="C279" s="347">
        <v>152</v>
      </c>
      <c r="D279" s="348">
        <v>3500</v>
      </c>
      <c r="E279" s="289">
        <f t="shared" si="23"/>
        <v>22.026</v>
      </c>
      <c r="F279" s="290" t="str">
        <f t="shared" ref="F279:F284" si="25">IF(LEN(A279)=3,"是",IF(B279&lt;&gt;"",IF(SUM(C279:D279)&lt;&gt;0,"是","否"),"是"))</f>
        <v>是</v>
      </c>
      <c r="G279" s="267"/>
    </row>
    <row r="280" ht="38" customHeight="1" spans="1:7">
      <c r="A280" s="346" t="s">
        <v>1778</v>
      </c>
      <c r="B280" s="308" t="s">
        <v>1779</v>
      </c>
      <c r="C280" s="347"/>
      <c r="D280" s="348"/>
      <c r="E280" s="289" t="str">
        <f t="shared" si="23"/>
        <v/>
      </c>
      <c r="F280" s="290" t="str">
        <f t="shared" si="25"/>
        <v>否</v>
      </c>
      <c r="G280" s="267"/>
    </row>
    <row r="281" ht="38" customHeight="1" spans="1:6">
      <c r="A281" s="349" t="s">
        <v>1780</v>
      </c>
      <c r="B281" s="306" t="s">
        <v>1781</v>
      </c>
      <c r="C281" s="350">
        <v>8857</v>
      </c>
      <c r="D281" s="351">
        <v>1663</v>
      </c>
      <c r="E281" s="289">
        <f t="shared" si="23"/>
        <v>-0.812</v>
      </c>
      <c r="F281" s="290" t="str">
        <f t="shared" si="25"/>
        <v>是</v>
      </c>
    </row>
    <row r="282" ht="38" customHeight="1" spans="1:6">
      <c r="A282" s="349" t="s">
        <v>1782</v>
      </c>
      <c r="B282" s="306" t="s">
        <v>1783</v>
      </c>
      <c r="C282" s="350">
        <v>3929</v>
      </c>
      <c r="D282" s="351"/>
      <c r="E282" s="289">
        <f t="shared" si="23"/>
        <v>-1</v>
      </c>
      <c r="F282" s="290" t="str">
        <f t="shared" si="25"/>
        <v>是</v>
      </c>
    </row>
    <row r="283" ht="38" customHeight="1" spans="1:6">
      <c r="A283" s="349" t="s">
        <v>1784</v>
      </c>
      <c r="B283" s="309" t="s">
        <v>1785</v>
      </c>
      <c r="C283" s="344">
        <v>27496</v>
      </c>
      <c r="D283" s="352">
        <v>61500</v>
      </c>
      <c r="E283" s="289">
        <f t="shared" si="23"/>
        <v>1.237</v>
      </c>
      <c r="F283" s="290" t="str">
        <f t="shared" si="25"/>
        <v>是</v>
      </c>
    </row>
    <row r="284" ht="38" customHeight="1" spans="1:6">
      <c r="A284" s="353"/>
      <c r="B284" s="311" t="s">
        <v>128</v>
      </c>
      <c r="C284" s="344">
        <f>C275+C276+C283</f>
        <v>91041</v>
      </c>
      <c r="D284" s="344">
        <f>D275+D276+D283</f>
        <v>173262</v>
      </c>
      <c r="E284" s="289">
        <f t="shared" si="23"/>
        <v>0.903</v>
      </c>
      <c r="F284" s="290" t="s">
        <v>1770</v>
      </c>
    </row>
    <row r="285" spans="3:3">
      <c r="C285" s="354"/>
    </row>
    <row r="287" spans="3:3">
      <c r="C287" s="354"/>
    </row>
    <row r="289" spans="3:3">
      <c r="C289" s="354"/>
    </row>
    <row r="290" spans="3:3">
      <c r="C290" s="354"/>
    </row>
    <row r="292" spans="3:3">
      <c r="C292" s="354"/>
    </row>
    <row r="293" spans="3:3">
      <c r="C293" s="354"/>
    </row>
    <row r="294" spans="3:3">
      <c r="C294" s="354"/>
    </row>
    <row r="295" spans="3:3">
      <c r="C295" s="354"/>
    </row>
    <row r="297" spans="3:3">
      <c r="C297" s="354"/>
    </row>
  </sheetData>
  <autoFilter ref="A3:G284">
    <extLst/>
  </autoFilter>
  <mergeCells count="1">
    <mergeCell ref="B1:E1"/>
  </mergeCells>
  <conditionalFormatting sqref="B283">
    <cfRule type="expression" dxfId="1" priority="3" stopIfTrue="1">
      <formula>"len($A:$A)=3"</formula>
    </cfRule>
  </conditionalFormatting>
  <conditionalFormatting sqref="C283">
    <cfRule type="expression" dxfId="1" priority="2" stopIfTrue="1">
      <formula>"len($A:$A)=3"</formula>
    </cfRule>
  </conditionalFormatting>
  <conditionalFormatting sqref="D283">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00B0F0"/>
  </sheetPr>
  <dimension ref="A1:F37"/>
  <sheetViews>
    <sheetView showGridLines="0" showZeros="0" view="pageBreakPreview" zoomScaleNormal="115" workbookViewId="0">
      <pane ySplit="3" topLeftCell="A26" activePane="bottomLeft" state="frozen"/>
      <selection/>
      <selection pane="bottomLeft" activeCell="C37" sqref="C37"/>
    </sheetView>
  </sheetViews>
  <sheetFormatPr defaultColWidth="9" defaultRowHeight="14.25" outlineLevelCol="5"/>
  <cols>
    <col min="1" max="1" width="15" style="149" hidden="1" customWidth="1"/>
    <col min="2" max="2" width="50.75" style="149" customWidth="1"/>
    <col min="3" max="4" width="20.6333333333333" style="149" customWidth="1"/>
    <col min="5" max="5" width="20.6333333333333" style="315" customWidth="1"/>
    <col min="6" max="6" width="3.75" style="149" hidden="1" customWidth="1"/>
    <col min="7" max="16384" width="9" style="149"/>
  </cols>
  <sheetData>
    <row r="1" ht="45" customHeight="1" spans="1:6">
      <c r="A1" s="151"/>
      <c r="B1" s="275" t="s">
        <v>1786</v>
      </c>
      <c r="C1" s="275"/>
      <c r="D1" s="275"/>
      <c r="E1" s="275"/>
      <c r="F1" s="151"/>
    </row>
    <row r="2" s="313" customFormat="1" ht="20.1" customHeight="1" spans="1:6">
      <c r="A2" s="316"/>
      <c r="B2" s="317"/>
      <c r="C2" s="318"/>
      <c r="D2" s="317"/>
      <c r="E2" s="319" t="s">
        <v>2</v>
      </c>
      <c r="F2" s="316"/>
    </row>
    <row r="3" s="314" customFormat="1" ht="45" customHeight="1" spans="1:6">
      <c r="A3" s="320" t="s">
        <v>3</v>
      </c>
      <c r="B3" s="321" t="s">
        <v>4</v>
      </c>
      <c r="C3" s="169" t="s">
        <v>130</v>
      </c>
      <c r="D3" s="169" t="s">
        <v>6</v>
      </c>
      <c r="E3" s="169" t="s">
        <v>131</v>
      </c>
      <c r="F3" s="322" t="s">
        <v>8</v>
      </c>
    </row>
    <row r="4" s="314" customFormat="1" ht="36" customHeight="1" spans="1:6">
      <c r="A4" s="291" t="s">
        <v>1248</v>
      </c>
      <c r="B4" s="287" t="s">
        <v>1249</v>
      </c>
      <c r="C4" s="323"/>
      <c r="D4" s="323"/>
      <c r="E4" s="324" t="str">
        <f t="shared" ref="E4:E14" si="0">IF(C4&gt;0,D4/C4-1,IF(C4&lt;0,-(D4/C4-1),""))</f>
        <v/>
      </c>
      <c r="F4" s="325" t="str">
        <f t="shared" ref="F4:F29" si="1">IF(LEN(A4)=7,"是",IF(B4&lt;&gt;"",IF(SUM(C4:D4)&lt;&gt;0,"是","否"),"是"))</f>
        <v>是</v>
      </c>
    </row>
    <row r="5" ht="36" customHeight="1" spans="1:6">
      <c r="A5" s="291" t="s">
        <v>1250</v>
      </c>
      <c r="B5" s="287" t="s">
        <v>1251</v>
      </c>
      <c r="C5" s="323"/>
      <c r="D5" s="323"/>
      <c r="E5" s="324" t="str">
        <f t="shared" si="0"/>
        <v/>
      </c>
      <c r="F5" s="325" t="str">
        <f t="shared" si="1"/>
        <v>是</v>
      </c>
    </row>
    <row r="6" ht="36" customHeight="1" spans="1:6">
      <c r="A6" s="291" t="s">
        <v>1252</v>
      </c>
      <c r="B6" s="287" t="s">
        <v>1253</v>
      </c>
      <c r="C6" s="323"/>
      <c r="D6" s="323"/>
      <c r="E6" s="324" t="str">
        <f t="shared" si="0"/>
        <v/>
      </c>
      <c r="F6" s="325" t="str">
        <f t="shared" si="1"/>
        <v>是</v>
      </c>
    </row>
    <row r="7" ht="36" customHeight="1" spans="1:6">
      <c r="A7" s="291" t="s">
        <v>1254</v>
      </c>
      <c r="B7" s="287" t="s">
        <v>1255</v>
      </c>
      <c r="C7" s="323"/>
      <c r="D7" s="323"/>
      <c r="E7" s="324" t="str">
        <f t="shared" si="0"/>
        <v/>
      </c>
      <c r="F7" s="325" t="str">
        <f t="shared" si="1"/>
        <v>是</v>
      </c>
    </row>
    <row r="8" ht="36" customHeight="1" spans="1:6">
      <c r="A8" s="291" t="s">
        <v>1256</v>
      </c>
      <c r="B8" s="287" t="s">
        <v>1257</v>
      </c>
      <c r="C8" s="323"/>
      <c r="D8" s="323"/>
      <c r="E8" s="324" t="str">
        <f t="shared" si="0"/>
        <v/>
      </c>
      <c r="F8" s="325" t="str">
        <f t="shared" si="1"/>
        <v>是</v>
      </c>
    </row>
    <row r="9" ht="36" customHeight="1" spans="1:6">
      <c r="A9" s="291" t="s">
        <v>1258</v>
      </c>
      <c r="B9" s="287" t="s">
        <v>1259</v>
      </c>
      <c r="C9" s="323"/>
      <c r="D9" s="323"/>
      <c r="E9" s="324" t="str">
        <f t="shared" si="0"/>
        <v/>
      </c>
      <c r="F9" s="325" t="str">
        <f t="shared" si="1"/>
        <v>是</v>
      </c>
    </row>
    <row r="10" ht="36" customHeight="1" spans="1:6">
      <c r="A10" s="291" t="s">
        <v>1260</v>
      </c>
      <c r="B10" s="287" t="s">
        <v>1261</v>
      </c>
      <c r="C10" s="323">
        <v>22375</v>
      </c>
      <c r="D10" s="323">
        <v>100000</v>
      </c>
      <c r="E10" s="324">
        <f t="shared" si="0"/>
        <v>3.469</v>
      </c>
      <c r="F10" s="325" t="str">
        <f t="shared" si="1"/>
        <v>是</v>
      </c>
    </row>
    <row r="11" ht="36" customHeight="1" spans="1:6">
      <c r="A11" s="291" t="s">
        <v>1262</v>
      </c>
      <c r="B11" s="292" t="s">
        <v>1263</v>
      </c>
      <c r="C11" s="293">
        <v>22375</v>
      </c>
      <c r="D11" s="293">
        <v>100000</v>
      </c>
      <c r="E11" s="324">
        <f t="shared" si="0"/>
        <v>3.469</v>
      </c>
      <c r="F11" s="143" t="str">
        <f t="shared" si="1"/>
        <v>是</v>
      </c>
    </row>
    <row r="12" ht="36" customHeight="1" spans="1:6">
      <c r="A12" s="291" t="s">
        <v>1264</v>
      </c>
      <c r="B12" s="292" t="s">
        <v>1265</v>
      </c>
      <c r="C12" s="293"/>
      <c r="D12" s="293"/>
      <c r="E12" s="324" t="str">
        <f t="shared" si="0"/>
        <v/>
      </c>
      <c r="F12" s="325" t="str">
        <f t="shared" si="1"/>
        <v>否</v>
      </c>
    </row>
    <row r="13" ht="36" customHeight="1" spans="1:6">
      <c r="A13" s="291" t="s">
        <v>1266</v>
      </c>
      <c r="B13" s="292" t="s">
        <v>1267</v>
      </c>
      <c r="C13" s="293"/>
      <c r="D13" s="293"/>
      <c r="E13" s="324" t="str">
        <f t="shared" si="0"/>
        <v/>
      </c>
      <c r="F13" s="325" t="str">
        <f t="shared" si="1"/>
        <v>否</v>
      </c>
    </row>
    <row r="14" ht="36" customHeight="1" spans="1:6">
      <c r="A14" s="291" t="s">
        <v>1268</v>
      </c>
      <c r="B14" s="292" t="s">
        <v>1269</v>
      </c>
      <c r="C14" s="293"/>
      <c r="D14" s="293"/>
      <c r="E14" s="324" t="str">
        <f t="shared" si="0"/>
        <v/>
      </c>
      <c r="F14" s="325" t="str">
        <f t="shared" si="1"/>
        <v>否</v>
      </c>
    </row>
    <row r="15" ht="36" customHeight="1" spans="1:6">
      <c r="A15" s="291" t="s">
        <v>1270</v>
      </c>
      <c r="B15" s="294" t="s">
        <v>1271</v>
      </c>
      <c r="C15" s="300"/>
      <c r="D15" s="300"/>
      <c r="E15" s="324" t="str">
        <f t="shared" ref="E15:E37" si="2">IF(C15&gt;0,D15/C15-1,IF(C15&lt;0,-(D15/C15-1),""))</f>
        <v/>
      </c>
      <c r="F15" s="325" t="str">
        <f t="shared" si="1"/>
        <v>否</v>
      </c>
    </row>
    <row r="16" ht="36" customHeight="1" spans="1:6">
      <c r="A16" s="326" t="s">
        <v>1272</v>
      </c>
      <c r="B16" s="158" t="s">
        <v>1273</v>
      </c>
      <c r="C16" s="323"/>
      <c r="D16" s="323"/>
      <c r="E16" s="324" t="str">
        <f t="shared" si="2"/>
        <v/>
      </c>
      <c r="F16" s="325" t="str">
        <f t="shared" si="1"/>
        <v>是</v>
      </c>
    </row>
    <row r="17" ht="36" customHeight="1" spans="1:6">
      <c r="A17" s="326" t="s">
        <v>1274</v>
      </c>
      <c r="B17" s="158" t="s">
        <v>1275</v>
      </c>
      <c r="C17" s="323">
        <v>202</v>
      </c>
      <c r="D17" s="323">
        <v>205</v>
      </c>
      <c r="E17" s="324">
        <f t="shared" si="2"/>
        <v>0.015</v>
      </c>
      <c r="F17" s="325" t="str">
        <f t="shared" si="1"/>
        <v>是</v>
      </c>
    </row>
    <row r="18" ht="36" customHeight="1" spans="1:6">
      <c r="A18" s="326" t="s">
        <v>1276</v>
      </c>
      <c r="B18" s="174" t="s">
        <v>1277</v>
      </c>
      <c r="C18" s="300">
        <v>155</v>
      </c>
      <c r="D18" s="300">
        <v>155</v>
      </c>
      <c r="E18" s="324">
        <f t="shared" si="2"/>
        <v>0</v>
      </c>
      <c r="F18" s="325" t="str">
        <f t="shared" si="1"/>
        <v>是</v>
      </c>
    </row>
    <row r="19" ht="36" customHeight="1" spans="1:6">
      <c r="A19" s="326" t="s">
        <v>1278</v>
      </c>
      <c r="B19" s="174" t="s">
        <v>1279</v>
      </c>
      <c r="C19" s="300">
        <v>47</v>
      </c>
      <c r="D19" s="300">
        <v>50</v>
      </c>
      <c r="E19" s="324">
        <f t="shared" si="2"/>
        <v>0.064</v>
      </c>
      <c r="F19" s="325" t="str">
        <f t="shared" si="1"/>
        <v>是</v>
      </c>
    </row>
    <row r="20" ht="36" customHeight="1" spans="1:6">
      <c r="A20" s="326" t="s">
        <v>1280</v>
      </c>
      <c r="B20" s="158" t="s">
        <v>1281</v>
      </c>
      <c r="C20" s="323">
        <v>250</v>
      </c>
      <c r="D20" s="323">
        <v>150</v>
      </c>
      <c r="E20" s="324">
        <f t="shared" si="2"/>
        <v>-0.4</v>
      </c>
      <c r="F20" s="325" t="str">
        <f t="shared" si="1"/>
        <v>是</v>
      </c>
    </row>
    <row r="21" ht="36" customHeight="1" spans="1:6">
      <c r="A21" s="326" t="s">
        <v>1282</v>
      </c>
      <c r="B21" s="158" t="s">
        <v>1283</v>
      </c>
      <c r="C21" s="323"/>
      <c r="D21" s="323"/>
      <c r="E21" s="324" t="str">
        <f t="shared" si="2"/>
        <v/>
      </c>
      <c r="F21" s="325" t="str">
        <f t="shared" si="1"/>
        <v>是</v>
      </c>
    </row>
    <row r="22" ht="36" customHeight="1" spans="1:6">
      <c r="A22" s="326" t="s">
        <v>1284</v>
      </c>
      <c r="B22" s="158" t="s">
        <v>1285</v>
      </c>
      <c r="C22" s="323"/>
      <c r="D22" s="323"/>
      <c r="E22" s="324" t="str">
        <f t="shared" si="2"/>
        <v/>
      </c>
      <c r="F22" s="325" t="str">
        <f t="shared" si="1"/>
        <v>是</v>
      </c>
    </row>
    <row r="23" ht="36" customHeight="1" spans="1:6">
      <c r="A23" s="291" t="s">
        <v>1286</v>
      </c>
      <c r="B23" s="287" t="s">
        <v>1287</v>
      </c>
      <c r="C23" s="323"/>
      <c r="D23" s="323"/>
      <c r="E23" s="324" t="str">
        <f t="shared" si="2"/>
        <v/>
      </c>
      <c r="F23" s="325" t="str">
        <f t="shared" si="1"/>
        <v>是</v>
      </c>
    </row>
    <row r="24" ht="36" customHeight="1" spans="1:6">
      <c r="A24" s="291" t="s">
        <v>1288</v>
      </c>
      <c r="B24" s="287" t="s">
        <v>1289</v>
      </c>
      <c r="C24" s="323">
        <v>620</v>
      </c>
      <c r="D24" s="323">
        <v>620</v>
      </c>
      <c r="E24" s="324">
        <f t="shared" si="2"/>
        <v>0</v>
      </c>
      <c r="F24" s="325" t="str">
        <f t="shared" si="1"/>
        <v>是</v>
      </c>
    </row>
    <row r="25" ht="36" customHeight="1" spans="1:6">
      <c r="A25" s="291" t="s">
        <v>1290</v>
      </c>
      <c r="B25" s="287" t="s">
        <v>1291</v>
      </c>
      <c r="C25" s="323"/>
      <c r="D25" s="323"/>
      <c r="E25" s="324" t="str">
        <f t="shared" si="2"/>
        <v/>
      </c>
      <c r="F25" s="325" t="str">
        <f t="shared" si="1"/>
        <v>是</v>
      </c>
    </row>
    <row r="26" ht="36" customHeight="1" spans="1:6">
      <c r="A26" s="291" t="s">
        <v>1292</v>
      </c>
      <c r="B26" s="287" t="s">
        <v>1293</v>
      </c>
      <c r="C26" s="323"/>
      <c r="D26" s="323"/>
      <c r="E26" s="324" t="str">
        <f t="shared" si="2"/>
        <v/>
      </c>
      <c r="F26" s="325" t="str">
        <f t="shared" si="1"/>
        <v>是</v>
      </c>
    </row>
    <row r="27" ht="36" customHeight="1" spans="1:6">
      <c r="A27" s="291" t="s">
        <v>1294</v>
      </c>
      <c r="B27" s="287" t="s">
        <v>1295</v>
      </c>
      <c r="C27" s="323">
        <v>8170</v>
      </c>
      <c r="D27" s="323">
        <v>8509</v>
      </c>
      <c r="E27" s="324">
        <f t="shared" si="2"/>
        <v>0.041</v>
      </c>
      <c r="F27" s="325" t="str">
        <f t="shared" si="1"/>
        <v>是</v>
      </c>
    </row>
    <row r="28" ht="36" customHeight="1" spans="1:6">
      <c r="A28" s="291"/>
      <c r="B28" s="294"/>
      <c r="C28" s="300"/>
      <c r="D28" s="300"/>
      <c r="E28" s="324" t="str">
        <f t="shared" si="2"/>
        <v/>
      </c>
      <c r="F28" s="143" t="str">
        <f t="shared" si="1"/>
        <v>是</v>
      </c>
    </row>
    <row r="29" ht="36" customHeight="1" spans="1:6">
      <c r="A29" s="301"/>
      <c r="B29" s="302" t="s">
        <v>1787</v>
      </c>
      <c r="C29" s="323">
        <v>31617</v>
      </c>
      <c r="D29" s="323">
        <v>109484</v>
      </c>
      <c r="E29" s="324">
        <f t="shared" si="2"/>
        <v>2.463</v>
      </c>
      <c r="F29" s="143" t="s">
        <v>1770</v>
      </c>
    </row>
    <row r="30" ht="36" customHeight="1" spans="1:6">
      <c r="A30" s="327">
        <v>105</v>
      </c>
      <c r="B30" s="328" t="s">
        <v>1297</v>
      </c>
      <c r="C30" s="329">
        <v>990</v>
      </c>
      <c r="D30" s="329">
        <v>55350</v>
      </c>
      <c r="E30" s="324">
        <f t="shared" si="2"/>
        <v>54.909</v>
      </c>
      <c r="F30" s="143" t="s">
        <v>1770</v>
      </c>
    </row>
    <row r="31" ht="36" customHeight="1" spans="1:6">
      <c r="A31" s="327">
        <v>110</v>
      </c>
      <c r="B31" s="328" t="s">
        <v>61</v>
      </c>
      <c r="C31" s="329">
        <f>SUM(C32,C35,C36)</f>
        <v>6787</v>
      </c>
      <c r="D31" s="329">
        <f>SUM(D32,D35,D36)</f>
        <v>8428</v>
      </c>
      <c r="E31" s="324">
        <f t="shared" si="2"/>
        <v>0.242</v>
      </c>
      <c r="F31" s="143" t="s">
        <v>1770</v>
      </c>
    </row>
    <row r="32" ht="36" customHeight="1" spans="1:6">
      <c r="A32" s="330">
        <v>11004</v>
      </c>
      <c r="B32" s="331" t="s">
        <v>1788</v>
      </c>
      <c r="C32" s="332">
        <f>SUM(C33:C34)</f>
        <v>3479</v>
      </c>
      <c r="D32" s="332">
        <f>SUM(D33:D34)</f>
        <v>4499</v>
      </c>
      <c r="E32" s="324">
        <f t="shared" si="2"/>
        <v>0.293</v>
      </c>
      <c r="F32" s="143" t="s">
        <v>1789</v>
      </c>
    </row>
    <row r="33" ht="36" customHeight="1" spans="1:6">
      <c r="A33" s="330">
        <v>1100401</v>
      </c>
      <c r="B33" s="331" t="s">
        <v>1299</v>
      </c>
      <c r="C33" s="332">
        <v>3479</v>
      </c>
      <c r="D33" s="332">
        <v>4499</v>
      </c>
      <c r="E33" s="324">
        <f t="shared" si="2"/>
        <v>0.293</v>
      </c>
      <c r="F33" s="143" t="s">
        <v>1789</v>
      </c>
    </row>
    <row r="34" ht="36" customHeight="1" spans="1:6">
      <c r="A34" s="330">
        <v>1100402</v>
      </c>
      <c r="B34" s="331" t="s">
        <v>1790</v>
      </c>
      <c r="C34" s="118"/>
      <c r="D34" s="332"/>
      <c r="E34" s="324" t="str">
        <f t="shared" si="2"/>
        <v/>
      </c>
      <c r="F34" s="143" t="s">
        <v>1789</v>
      </c>
    </row>
    <row r="35" ht="36" customHeight="1" spans="1:6">
      <c r="A35" s="330">
        <v>11008</v>
      </c>
      <c r="B35" s="331" t="s">
        <v>64</v>
      </c>
      <c r="C35" s="332">
        <v>3308</v>
      </c>
      <c r="D35" s="333">
        <v>3929</v>
      </c>
      <c r="E35" s="324">
        <f t="shared" si="2"/>
        <v>0.188</v>
      </c>
      <c r="F35" s="143" t="s">
        <v>1789</v>
      </c>
    </row>
    <row r="36" ht="36" customHeight="1" spans="1:6">
      <c r="A36" s="334">
        <v>11009</v>
      </c>
      <c r="B36" s="335" t="s">
        <v>65</v>
      </c>
      <c r="C36" s="336"/>
      <c r="D36" s="336"/>
      <c r="E36" s="324" t="str">
        <f t="shared" si="2"/>
        <v/>
      </c>
      <c r="F36" s="143" t="s">
        <v>1789</v>
      </c>
    </row>
    <row r="37" ht="36" customHeight="1" spans="1:6">
      <c r="A37" s="337"/>
      <c r="B37" s="338" t="s">
        <v>68</v>
      </c>
      <c r="C37" s="329">
        <f>SUM(C29:C31)</f>
        <v>39394</v>
      </c>
      <c r="D37" s="329">
        <f>SUM(D29:D31)</f>
        <v>173262</v>
      </c>
      <c r="E37" s="324">
        <f t="shared" si="2"/>
        <v>3.398</v>
      </c>
      <c r="F37" s="143" t="s">
        <v>1770</v>
      </c>
    </row>
  </sheetData>
  <autoFilter ref="A3:F37">
    <extLst/>
  </autoFilter>
  <mergeCells count="1">
    <mergeCell ref="B1:E1"/>
  </mergeCells>
  <conditionalFormatting sqref="B30">
    <cfRule type="expression" dxfId="1" priority="8" stopIfTrue="1">
      <formula>"len($A:$A)=3"</formula>
    </cfRule>
  </conditionalFormatting>
  <conditionalFormatting sqref="B31:B34">
    <cfRule type="expression" dxfId="1" priority="4" stopIfTrue="1">
      <formula>"len($A:$A)=3"</formula>
    </cfRule>
  </conditionalFormatting>
  <conditionalFormatting sqref="C30:C34 D31:D32">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00B0F0"/>
  </sheetPr>
  <dimension ref="A1:G288"/>
  <sheetViews>
    <sheetView showGridLines="0" showZeros="0" view="pageBreakPreview" zoomScaleNormal="115" workbookViewId="0">
      <pane ySplit="3" topLeftCell="A275" activePane="bottomLeft" state="frozen"/>
      <selection/>
      <selection pane="bottomLeft" activeCell="D280" sqref="D280:D282"/>
    </sheetView>
  </sheetViews>
  <sheetFormatPr defaultColWidth="9" defaultRowHeight="14.25" outlineLevelCol="6"/>
  <cols>
    <col min="1" max="1" width="13.5083333333333" style="267" customWidth="1"/>
    <col min="2" max="2" width="50.75" style="267" customWidth="1"/>
    <col min="3" max="4" width="20.6333333333333" style="272" customWidth="1"/>
    <col min="5" max="5" width="20.6333333333333" style="273" customWidth="1"/>
    <col min="6" max="6" width="3.75" style="274" hidden="1" customWidth="1"/>
    <col min="7" max="7" width="9" style="267" hidden="1" customWidth="1"/>
    <col min="8" max="16384" width="9" style="267"/>
  </cols>
  <sheetData>
    <row r="1" s="267" customFormat="1" ht="45" customHeight="1" spans="1:7">
      <c r="A1" s="271"/>
      <c r="B1" s="275" t="s">
        <v>1791</v>
      </c>
      <c r="C1" s="275"/>
      <c r="D1" s="275"/>
      <c r="E1" s="275"/>
      <c r="F1" s="276"/>
      <c r="G1" s="271"/>
    </row>
    <row r="2" s="268" customFormat="1" ht="20.1" customHeight="1" spans="1:7">
      <c r="A2" s="277"/>
      <c r="B2" s="278"/>
      <c r="C2" s="278"/>
      <c r="D2" s="278"/>
      <c r="E2" s="279" t="s">
        <v>2</v>
      </c>
      <c r="F2" s="280"/>
      <c r="G2" s="277"/>
    </row>
    <row r="3" s="269" customFormat="1" ht="45" customHeight="1" spans="1:7">
      <c r="A3" s="281" t="s">
        <v>3</v>
      </c>
      <c r="B3" s="282" t="s">
        <v>4</v>
      </c>
      <c r="C3" s="283" t="s">
        <v>130</v>
      </c>
      <c r="D3" s="283" t="s">
        <v>6</v>
      </c>
      <c r="E3" s="283" t="s">
        <v>131</v>
      </c>
      <c r="F3" s="284" t="s">
        <v>8</v>
      </c>
      <c r="G3" s="285" t="s">
        <v>1792</v>
      </c>
    </row>
    <row r="4" s="267" customFormat="1" ht="36" customHeight="1" spans="1:7">
      <c r="A4" s="286" t="s">
        <v>82</v>
      </c>
      <c r="B4" s="287" t="s">
        <v>1302</v>
      </c>
      <c r="C4" s="288">
        <v>0</v>
      </c>
      <c r="D4" s="288"/>
      <c r="E4" s="289" t="str">
        <f>IF(C4&gt;0,D4/C4-1,IF(C4&lt;0,-(D4/C4-1),""))</f>
        <v/>
      </c>
      <c r="F4" s="290" t="str">
        <f t="shared" ref="F4:F67" si="0">IF(LEN(A4)=3,"是",IF(B4&lt;&gt;"",IF(SUM(C4:D4)&lt;&gt;0,"是","否"),"是"))</f>
        <v>是</v>
      </c>
      <c r="G4" s="271" t="str">
        <f t="shared" ref="G4:G67" si="1">IF(LEN(A4)=3,"类",IF(LEN(A4)=5,"款","项"))</f>
        <v>类</v>
      </c>
    </row>
    <row r="5" s="267" customFormat="1" ht="36" customHeight="1" spans="1:7">
      <c r="A5" s="286" t="s">
        <v>1303</v>
      </c>
      <c r="B5" s="287" t="s">
        <v>1304</v>
      </c>
      <c r="C5" s="288">
        <v>0</v>
      </c>
      <c r="D5" s="288"/>
      <c r="E5" s="289" t="str">
        <f>IF(C5&gt;0,D5/C5-1,IF(C5&lt;0,-(D5/C5-1),""))</f>
        <v/>
      </c>
      <c r="F5" s="290" t="str">
        <f t="shared" si="0"/>
        <v>否</v>
      </c>
      <c r="G5" s="271" t="str">
        <f t="shared" si="1"/>
        <v>款</v>
      </c>
    </row>
    <row r="6" s="267" customFormat="1" ht="36" customHeight="1" spans="1:7">
      <c r="A6" s="291" t="s">
        <v>1305</v>
      </c>
      <c r="B6" s="292" t="s">
        <v>1306</v>
      </c>
      <c r="C6" s="288">
        <v>0</v>
      </c>
      <c r="D6" s="293"/>
      <c r="E6" s="289" t="str">
        <f>IF(C6&gt;0,D6/C6-1,IF(C6&lt;0,-(D6/C6-1),""))</f>
        <v/>
      </c>
      <c r="F6" s="290" t="str">
        <f t="shared" si="0"/>
        <v>否</v>
      </c>
      <c r="G6" s="271" t="str">
        <f t="shared" si="1"/>
        <v>项</v>
      </c>
    </row>
    <row r="7" s="267" customFormat="1" ht="36" customHeight="1" spans="1:7">
      <c r="A7" s="291" t="s">
        <v>1307</v>
      </c>
      <c r="B7" s="292" t="s">
        <v>1308</v>
      </c>
      <c r="C7" s="288">
        <v>0</v>
      </c>
      <c r="D7" s="293"/>
      <c r="E7" s="289" t="str">
        <f t="shared" ref="E7:E70" si="2">IF(C7&gt;0,D7/C7-1,IF(C7&lt;0,-(D7/C7-1),""))</f>
        <v/>
      </c>
      <c r="F7" s="290" t="str">
        <f t="shared" si="0"/>
        <v>否</v>
      </c>
      <c r="G7" s="271" t="str">
        <f t="shared" si="1"/>
        <v>项</v>
      </c>
    </row>
    <row r="8" s="267" customFormat="1" ht="36" customHeight="1" spans="1:7">
      <c r="A8" s="291" t="s">
        <v>1309</v>
      </c>
      <c r="B8" s="294" t="s">
        <v>1310</v>
      </c>
      <c r="C8" s="288">
        <v>0</v>
      </c>
      <c r="D8" s="295"/>
      <c r="E8" s="289" t="str">
        <f t="shared" si="2"/>
        <v/>
      </c>
      <c r="F8" s="290" t="str">
        <f t="shared" si="0"/>
        <v>否</v>
      </c>
      <c r="G8" s="271" t="str">
        <f t="shared" si="1"/>
        <v>项</v>
      </c>
    </row>
    <row r="9" s="267" customFormat="1" ht="36" customHeight="1" spans="1:7">
      <c r="A9" s="291" t="s">
        <v>1311</v>
      </c>
      <c r="B9" s="292" t="s">
        <v>1312</v>
      </c>
      <c r="C9" s="288">
        <v>0</v>
      </c>
      <c r="D9" s="293"/>
      <c r="E9" s="289" t="str">
        <f t="shared" si="2"/>
        <v/>
      </c>
      <c r="F9" s="290" t="str">
        <f t="shared" si="0"/>
        <v>否</v>
      </c>
      <c r="G9" s="271" t="str">
        <f t="shared" si="1"/>
        <v>项</v>
      </c>
    </row>
    <row r="10" s="267" customFormat="1" ht="36" customHeight="1" spans="1:7">
      <c r="A10" s="291" t="s">
        <v>1313</v>
      </c>
      <c r="B10" s="294" t="s">
        <v>1314</v>
      </c>
      <c r="C10" s="288">
        <v>0</v>
      </c>
      <c r="D10" s="295"/>
      <c r="E10" s="289" t="str">
        <f t="shared" si="2"/>
        <v/>
      </c>
      <c r="F10" s="290" t="str">
        <f t="shared" si="0"/>
        <v>否</v>
      </c>
      <c r="G10" s="271" t="str">
        <f t="shared" si="1"/>
        <v>项</v>
      </c>
    </row>
    <row r="11" s="267" customFormat="1" ht="36" customHeight="1" spans="1:7">
      <c r="A11" s="286" t="s">
        <v>1315</v>
      </c>
      <c r="B11" s="296" t="s">
        <v>1316</v>
      </c>
      <c r="C11" s="288">
        <v>0</v>
      </c>
      <c r="D11" s="297"/>
      <c r="E11" s="289" t="str">
        <f t="shared" si="2"/>
        <v/>
      </c>
      <c r="F11" s="290" t="str">
        <f t="shared" si="0"/>
        <v>否</v>
      </c>
      <c r="G11" s="271" t="str">
        <f t="shared" si="1"/>
        <v>款</v>
      </c>
    </row>
    <row r="12" s="267" customFormat="1" ht="36" customHeight="1" spans="1:7">
      <c r="A12" s="291" t="s">
        <v>1317</v>
      </c>
      <c r="B12" s="292" t="s">
        <v>1318</v>
      </c>
      <c r="C12" s="288">
        <v>0</v>
      </c>
      <c r="D12" s="293"/>
      <c r="E12" s="289" t="str">
        <f t="shared" si="2"/>
        <v/>
      </c>
      <c r="F12" s="290" t="str">
        <f t="shared" si="0"/>
        <v>否</v>
      </c>
      <c r="G12" s="271" t="str">
        <f t="shared" si="1"/>
        <v>项</v>
      </c>
    </row>
    <row r="13" s="267" customFormat="1" ht="36" customHeight="1" spans="1:7">
      <c r="A13" s="291" t="s">
        <v>1319</v>
      </c>
      <c r="B13" s="292" t="s">
        <v>1320</v>
      </c>
      <c r="C13" s="288">
        <v>0</v>
      </c>
      <c r="D13" s="293"/>
      <c r="E13" s="289" t="str">
        <f t="shared" si="2"/>
        <v/>
      </c>
      <c r="F13" s="290" t="str">
        <f t="shared" si="0"/>
        <v>否</v>
      </c>
      <c r="G13" s="271" t="str">
        <f t="shared" si="1"/>
        <v>项</v>
      </c>
    </row>
    <row r="14" s="267" customFormat="1" ht="36" customHeight="1" spans="1:7">
      <c r="A14" s="291" t="s">
        <v>1321</v>
      </c>
      <c r="B14" s="292" t="s">
        <v>1322</v>
      </c>
      <c r="C14" s="288">
        <v>0</v>
      </c>
      <c r="D14" s="293"/>
      <c r="E14" s="289" t="str">
        <f t="shared" si="2"/>
        <v/>
      </c>
      <c r="F14" s="290" t="str">
        <f t="shared" si="0"/>
        <v>否</v>
      </c>
      <c r="G14" s="271" t="str">
        <f t="shared" si="1"/>
        <v>项</v>
      </c>
    </row>
    <row r="15" s="267" customFormat="1" ht="36" customHeight="1" spans="1:7">
      <c r="A15" s="291" t="s">
        <v>1323</v>
      </c>
      <c r="B15" s="292" t="s">
        <v>1324</v>
      </c>
      <c r="C15" s="288">
        <v>0</v>
      </c>
      <c r="D15" s="293"/>
      <c r="E15" s="289" t="str">
        <f t="shared" si="2"/>
        <v/>
      </c>
      <c r="F15" s="290" t="str">
        <f t="shared" si="0"/>
        <v>否</v>
      </c>
      <c r="G15" s="271" t="str">
        <f t="shared" si="1"/>
        <v>项</v>
      </c>
    </row>
    <row r="16" s="267" customFormat="1" ht="36" customHeight="1" spans="1:7">
      <c r="A16" s="291" t="s">
        <v>1325</v>
      </c>
      <c r="B16" s="292" t="s">
        <v>1326</v>
      </c>
      <c r="C16" s="288">
        <v>0</v>
      </c>
      <c r="D16" s="293"/>
      <c r="E16" s="289" t="str">
        <f t="shared" si="2"/>
        <v/>
      </c>
      <c r="F16" s="290" t="str">
        <f t="shared" si="0"/>
        <v>否</v>
      </c>
      <c r="G16" s="271" t="str">
        <f t="shared" si="1"/>
        <v>项</v>
      </c>
    </row>
    <row r="17" s="267" customFormat="1" ht="36" customHeight="1" spans="1:7">
      <c r="A17" s="286" t="s">
        <v>1327</v>
      </c>
      <c r="B17" s="296" t="s">
        <v>1328</v>
      </c>
      <c r="C17" s="288">
        <v>0</v>
      </c>
      <c r="D17" s="297"/>
      <c r="E17" s="289" t="str">
        <f t="shared" si="2"/>
        <v/>
      </c>
      <c r="F17" s="290" t="str">
        <f t="shared" si="0"/>
        <v>否</v>
      </c>
      <c r="G17" s="271" t="str">
        <f t="shared" si="1"/>
        <v>款</v>
      </c>
    </row>
    <row r="18" s="267" customFormat="1" ht="36" customHeight="1" spans="1:7">
      <c r="A18" s="291" t="s">
        <v>1329</v>
      </c>
      <c r="B18" s="292" t="s">
        <v>1330</v>
      </c>
      <c r="C18" s="288">
        <v>0</v>
      </c>
      <c r="D18" s="293"/>
      <c r="E18" s="289" t="str">
        <f t="shared" si="2"/>
        <v/>
      </c>
      <c r="F18" s="290" t="str">
        <f t="shared" si="0"/>
        <v>否</v>
      </c>
      <c r="G18" s="271" t="str">
        <f t="shared" si="1"/>
        <v>项</v>
      </c>
    </row>
    <row r="19" s="267" customFormat="1" ht="36" customHeight="1" spans="1:7">
      <c r="A19" s="291" t="s">
        <v>1331</v>
      </c>
      <c r="B19" s="292" t="s">
        <v>1332</v>
      </c>
      <c r="C19" s="288">
        <v>0</v>
      </c>
      <c r="D19" s="293"/>
      <c r="E19" s="289" t="str">
        <f t="shared" si="2"/>
        <v/>
      </c>
      <c r="F19" s="290" t="str">
        <f t="shared" si="0"/>
        <v>否</v>
      </c>
      <c r="G19" s="271" t="str">
        <f t="shared" si="1"/>
        <v>项</v>
      </c>
    </row>
    <row r="20" s="267" customFormat="1" ht="36" customHeight="1" spans="1:7">
      <c r="A20" s="286" t="s">
        <v>84</v>
      </c>
      <c r="B20" s="287" t="s">
        <v>1333</v>
      </c>
      <c r="C20" s="288">
        <v>0</v>
      </c>
      <c r="D20" s="288"/>
      <c r="E20" s="289" t="str">
        <f t="shared" si="2"/>
        <v/>
      </c>
      <c r="F20" s="290" t="str">
        <f t="shared" si="0"/>
        <v>是</v>
      </c>
      <c r="G20" s="271" t="str">
        <f t="shared" si="1"/>
        <v>类</v>
      </c>
    </row>
    <row r="21" s="267" customFormat="1" ht="36" customHeight="1" spans="1:7">
      <c r="A21" s="286" t="s">
        <v>1334</v>
      </c>
      <c r="B21" s="296" t="s">
        <v>1335</v>
      </c>
      <c r="C21" s="288">
        <v>0</v>
      </c>
      <c r="D21" s="297"/>
      <c r="E21" s="289" t="str">
        <f t="shared" si="2"/>
        <v/>
      </c>
      <c r="F21" s="290" t="str">
        <f t="shared" si="0"/>
        <v>否</v>
      </c>
      <c r="G21" s="271" t="str">
        <f t="shared" si="1"/>
        <v>款</v>
      </c>
    </row>
    <row r="22" s="267" customFormat="1" ht="36" customHeight="1" spans="1:7">
      <c r="A22" s="291" t="s">
        <v>1336</v>
      </c>
      <c r="B22" s="292" t="s">
        <v>1337</v>
      </c>
      <c r="C22" s="288">
        <v>0</v>
      </c>
      <c r="D22" s="293"/>
      <c r="E22" s="289" t="str">
        <f t="shared" si="2"/>
        <v/>
      </c>
      <c r="F22" s="290" t="str">
        <f t="shared" si="0"/>
        <v>否</v>
      </c>
      <c r="G22" s="271" t="str">
        <f t="shared" si="1"/>
        <v>项</v>
      </c>
    </row>
    <row r="23" s="267" customFormat="1" ht="36" customHeight="1" spans="1:7">
      <c r="A23" s="291" t="s">
        <v>1338</v>
      </c>
      <c r="B23" s="292" t="s">
        <v>1339</v>
      </c>
      <c r="C23" s="288">
        <v>0</v>
      </c>
      <c r="D23" s="293"/>
      <c r="E23" s="289" t="str">
        <f t="shared" si="2"/>
        <v/>
      </c>
      <c r="F23" s="290" t="str">
        <f t="shared" si="0"/>
        <v>否</v>
      </c>
      <c r="G23" s="271" t="str">
        <f t="shared" si="1"/>
        <v>项</v>
      </c>
    </row>
    <row r="24" s="267" customFormat="1" ht="36" customHeight="1" spans="1:7">
      <c r="A24" s="291" t="s">
        <v>1340</v>
      </c>
      <c r="B24" s="292" t="s">
        <v>1341</v>
      </c>
      <c r="C24" s="288">
        <v>0</v>
      </c>
      <c r="D24" s="293"/>
      <c r="E24" s="289" t="str">
        <f t="shared" si="2"/>
        <v/>
      </c>
      <c r="F24" s="290" t="str">
        <f t="shared" si="0"/>
        <v>否</v>
      </c>
      <c r="G24" s="271" t="str">
        <f t="shared" si="1"/>
        <v>项</v>
      </c>
    </row>
    <row r="25" s="267" customFormat="1" ht="36" customHeight="1" spans="1:7">
      <c r="A25" s="286" t="s">
        <v>1342</v>
      </c>
      <c r="B25" s="296" t="s">
        <v>1343</v>
      </c>
      <c r="C25" s="288">
        <v>0</v>
      </c>
      <c r="D25" s="297"/>
      <c r="E25" s="289" t="str">
        <f t="shared" si="2"/>
        <v/>
      </c>
      <c r="F25" s="290" t="str">
        <f t="shared" si="0"/>
        <v>否</v>
      </c>
      <c r="G25" s="271" t="str">
        <f t="shared" si="1"/>
        <v>款</v>
      </c>
    </row>
    <row r="26" s="267" customFormat="1" ht="36" customHeight="1" spans="1:7">
      <c r="A26" s="291" t="s">
        <v>1344</v>
      </c>
      <c r="B26" s="292" t="s">
        <v>1337</v>
      </c>
      <c r="C26" s="288">
        <v>0</v>
      </c>
      <c r="D26" s="293"/>
      <c r="E26" s="289" t="str">
        <f t="shared" si="2"/>
        <v/>
      </c>
      <c r="F26" s="290" t="str">
        <f t="shared" si="0"/>
        <v>否</v>
      </c>
      <c r="G26" s="271" t="str">
        <f t="shared" si="1"/>
        <v>项</v>
      </c>
    </row>
    <row r="27" s="267" customFormat="1" ht="36" customHeight="1" spans="1:7">
      <c r="A27" s="291" t="s">
        <v>1345</v>
      </c>
      <c r="B27" s="292" t="s">
        <v>1339</v>
      </c>
      <c r="C27" s="288">
        <v>0</v>
      </c>
      <c r="D27" s="293"/>
      <c r="E27" s="289" t="str">
        <f t="shared" si="2"/>
        <v/>
      </c>
      <c r="F27" s="290" t="str">
        <f t="shared" si="0"/>
        <v>否</v>
      </c>
      <c r="G27" s="271" t="str">
        <f t="shared" si="1"/>
        <v>项</v>
      </c>
    </row>
    <row r="28" s="267" customFormat="1" ht="36" customHeight="1" spans="1:7">
      <c r="A28" s="291" t="s">
        <v>1346</v>
      </c>
      <c r="B28" s="292" t="s">
        <v>1347</v>
      </c>
      <c r="C28" s="288">
        <v>0</v>
      </c>
      <c r="D28" s="293"/>
      <c r="E28" s="289" t="str">
        <f t="shared" si="2"/>
        <v/>
      </c>
      <c r="F28" s="290" t="str">
        <f t="shared" si="0"/>
        <v>否</v>
      </c>
      <c r="G28" s="271" t="str">
        <f t="shared" si="1"/>
        <v>项</v>
      </c>
    </row>
    <row r="29" s="270" customFormat="1" ht="36" customHeight="1" spans="1:7">
      <c r="A29" s="286" t="s">
        <v>1348</v>
      </c>
      <c r="B29" s="296" t="s">
        <v>1349</v>
      </c>
      <c r="C29" s="288">
        <v>0</v>
      </c>
      <c r="D29" s="297"/>
      <c r="E29" s="289" t="str">
        <f t="shared" si="2"/>
        <v/>
      </c>
      <c r="F29" s="290" t="str">
        <f t="shared" si="0"/>
        <v>否</v>
      </c>
      <c r="G29" s="271" t="str">
        <f t="shared" si="1"/>
        <v>款</v>
      </c>
    </row>
    <row r="30" s="267" customFormat="1" ht="36" customHeight="1" spans="1:7">
      <c r="A30" s="291" t="s">
        <v>1350</v>
      </c>
      <c r="B30" s="292" t="s">
        <v>1339</v>
      </c>
      <c r="C30" s="288">
        <v>0</v>
      </c>
      <c r="D30" s="293"/>
      <c r="E30" s="289" t="str">
        <f t="shared" si="2"/>
        <v/>
      </c>
      <c r="F30" s="290" t="str">
        <f t="shared" si="0"/>
        <v>否</v>
      </c>
      <c r="G30" s="271" t="str">
        <f t="shared" si="1"/>
        <v>项</v>
      </c>
    </row>
    <row r="31" s="267" customFormat="1" ht="36" customHeight="1" spans="1:7">
      <c r="A31" s="291" t="s">
        <v>1351</v>
      </c>
      <c r="B31" s="292" t="s">
        <v>1352</v>
      </c>
      <c r="C31" s="288">
        <v>0</v>
      </c>
      <c r="D31" s="293"/>
      <c r="E31" s="289" t="str">
        <f t="shared" si="2"/>
        <v/>
      </c>
      <c r="F31" s="290" t="str">
        <f t="shared" si="0"/>
        <v>否</v>
      </c>
      <c r="G31" s="271" t="str">
        <f t="shared" si="1"/>
        <v>项</v>
      </c>
    </row>
    <row r="32" s="267" customFormat="1" ht="36" customHeight="1" spans="1:7">
      <c r="A32" s="286" t="s">
        <v>88</v>
      </c>
      <c r="B32" s="287" t="s">
        <v>1353</v>
      </c>
      <c r="C32" s="288">
        <v>0</v>
      </c>
      <c r="D32" s="288">
        <v>2202</v>
      </c>
      <c r="E32" s="289" t="str">
        <f t="shared" si="2"/>
        <v/>
      </c>
      <c r="F32" s="290" t="str">
        <f t="shared" si="0"/>
        <v>是</v>
      </c>
      <c r="G32" s="271" t="str">
        <f t="shared" si="1"/>
        <v>类</v>
      </c>
    </row>
    <row r="33" s="267" customFormat="1" ht="36" customHeight="1" spans="1:7">
      <c r="A33" s="286" t="s">
        <v>1354</v>
      </c>
      <c r="B33" s="296" t="s">
        <v>1355</v>
      </c>
      <c r="C33" s="288">
        <v>0</v>
      </c>
      <c r="D33" s="297"/>
      <c r="E33" s="289" t="str">
        <f t="shared" si="2"/>
        <v/>
      </c>
      <c r="F33" s="290" t="str">
        <f t="shared" si="0"/>
        <v>否</v>
      </c>
      <c r="G33" s="271" t="str">
        <f t="shared" si="1"/>
        <v>款</v>
      </c>
    </row>
    <row r="34" s="267" customFormat="1" ht="36" customHeight="1" spans="1:7">
      <c r="A34" s="291">
        <v>2116001</v>
      </c>
      <c r="B34" s="292" t="s">
        <v>1356</v>
      </c>
      <c r="C34" s="288">
        <v>0</v>
      </c>
      <c r="D34" s="293"/>
      <c r="E34" s="289" t="str">
        <f t="shared" si="2"/>
        <v/>
      </c>
      <c r="F34" s="290" t="str">
        <f t="shared" si="0"/>
        <v>否</v>
      </c>
      <c r="G34" s="271" t="str">
        <f t="shared" si="1"/>
        <v>项</v>
      </c>
    </row>
    <row r="35" s="267" customFormat="1" ht="36" customHeight="1" spans="1:7">
      <c r="A35" s="291">
        <v>2116002</v>
      </c>
      <c r="B35" s="292" t="s">
        <v>1357</v>
      </c>
      <c r="C35" s="288">
        <v>0</v>
      </c>
      <c r="D35" s="293"/>
      <c r="E35" s="289" t="str">
        <f t="shared" si="2"/>
        <v/>
      </c>
      <c r="F35" s="290" t="str">
        <f t="shared" si="0"/>
        <v>否</v>
      </c>
      <c r="G35" s="271" t="str">
        <f t="shared" si="1"/>
        <v>项</v>
      </c>
    </row>
    <row r="36" s="267" customFormat="1" ht="36" customHeight="1" spans="1:7">
      <c r="A36" s="291">
        <v>2116003</v>
      </c>
      <c r="B36" s="292" t="s">
        <v>1358</v>
      </c>
      <c r="C36" s="288">
        <v>0</v>
      </c>
      <c r="D36" s="293"/>
      <c r="E36" s="289" t="str">
        <f t="shared" si="2"/>
        <v/>
      </c>
      <c r="F36" s="290" t="str">
        <f t="shared" si="0"/>
        <v>否</v>
      </c>
      <c r="G36" s="271" t="str">
        <f t="shared" si="1"/>
        <v>项</v>
      </c>
    </row>
    <row r="37" s="270" customFormat="1" ht="36" customHeight="1" spans="1:7">
      <c r="A37" s="291">
        <v>2116099</v>
      </c>
      <c r="B37" s="292" t="s">
        <v>1359</v>
      </c>
      <c r="C37" s="288">
        <v>0</v>
      </c>
      <c r="D37" s="293"/>
      <c r="E37" s="289" t="str">
        <f t="shared" si="2"/>
        <v/>
      </c>
      <c r="F37" s="290" t="str">
        <f t="shared" si="0"/>
        <v>否</v>
      </c>
      <c r="G37" s="271" t="str">
        <f t="shared" si="1"/>
        <v>项</v>
      </c>
    </row>
    <row r="38" s="267" customFormat="1" ht="36" customHeight="1" spans="1:7">
      <c r="A38" s="286">
        <v>21161</v>
      </c>
      <c r="B38" s="296" t="s">
        <v>1360</v>
      </c>
      <c r="C38" s="288">
        <v>0</v>
      </c>
      <c r="D38" s="297"/>
      <c r="E38" s="289" t="str">
        <f t="shared" si="2"/>
        <v/>
      </c>
      <c r="F38" s="290" t="str">
        <f t="shared" si="0"/>
        <v>否</v>
      </c>
      <c r="G38" s="271" t="str">
        <f t="shared" si="1"/>
        <v>款</v>
      </c>
    </row>
    <row r="39" s="267" customFormat="1" ht="36" customHeight="1" spans="1:7">
      <c r="A39" s="291">
        <v>2116101</v>
      </c>
      <c r="B39" s="292" t="s">
        <v>1361</v>
      </c>
      <c r="C39" s="288">
        <v>0</v>
      </c>
      <c r="D39" s="293"/>
      <c r="E39" s="289" t="str">
        <f t="shared" si="2"/>
        <v/>
      </c>
      <c r="F39" s="290" t="str">
        <f t="shared" si="0"/>
        <v>否</v>
      </c>
      <c r="G39" s="271" t="str">
        <f t="shared" si="1"/>
        <v>项</v>
      </c>
    </row>
    <row r="40" s="267" customFormat="1" ht="36" customHeight="1" spans="1:7">
      <c r="A40" s="291">
        <v>2116102</v>
      </c>
      <c r="B40" s="292" t="s">
        <v>1362</v>
      </c>
      <c r="C40" s="288">
        <v>0</v>
      </c>
      <c r="D40" s="293"/>
      <c r="E40" s="289" t="str">
        <f t="shared" si="2"/>
        <v/>
      </c>
      <c r="F40" s="290" t="str">
        <f t="shared" si="0"/>
        <v>否</v>
      </c>
      <c r="G40" s="271" t="str">
        <f t="shared" si="1"/>
        <v>项</v>
      </c>
    </row>
    <row r="41" s="267" customFormat="1" ht="36" customHeight="1" spans="1:7">
      <c r="A41" s="291">
        <v>2116103</v>
      </c>
      <c r="B41" s="292" t="s">
        <v>1363</v>
      </c>
      <c r="C41" s="288">
        <v>0</v>
      </c>
      <c r="D41" s="293"/>
      <c r="E41" s="289" t="str">
        <f t="shared" si="2"/>
        <v/>
      </c>
      <c r="F41" s="290" t="str">
        <f t="shared" si="0"/>
        <v>否</v>
      </c>
      <c r="G41" s="271" t="str">
        <f t="shared" si="1"/>
        <v>项</v>
      </c>
    </row>
    <row r="42" s="267" customFormat="1" ht="36" customHeight="1" spans="1:7">
      <c r="A42" s="291">
        <v>2116104</v>
      </c>
      <c r="B42" s="292" t="s">
        <v>1364</v>
      </c>
      <c r="C42" s="288">
        <v>0</v>
      </c>
      <c r="D42" s="293"/>
      <c r="E42" s="289" t="str">
        <f t="shared" si="2"/>
        <v/>
      </c>
      <c r="F42" s="290" t="str">
        <f t="shared" si="0"/>
        <v>否</v>
      </c>
      <c r="G42" s="271" t="str">
        <f t="shared" si="1"/>
        <v>项</v>
      </c>
    </row>
    <row r="43" s="267" customFormat="1" ht="38" customHeight="1" spans="1:7">
      <c r="A43" s="286">
        <v>21198</v>
      </c>
      <c r="B43" s="296" t="s">
        <v>1365</v>
      </c>
      <c r="C43" s="288"/>
      <c r="D43" s="293">
        <v>2202</v>
      </c>
      <c r="E43" s="289" t="str">
        <f t="shared" si="2"/>
        <v/>
      </c>
      <c r="F43" s="290"/>
      <c r="G43" s="271"/>
    </row>
    <row r="44" s="271" customFormat="1" ht="38" customHeight="1" spans="1:6">
      <c r="A44" s="291">
        <v>2119899</v>
      </c>
      <c r="B44" s="292" t="s">
        <v>1366</v>
      </c>
      <c r="C44" s="288"/>
      <c r="D44" s="293">
        <v>2202</v>
      </c>
      <c r="E44" s="289" t="str">
        <f t="shared" si="2"/>
        <v/>
      </c>
      <c r="F44" s="290"/>
    </row>
    <row r="45" s="267" customFormat="1" ht="36" customHeight="1" spans="1:7">
      <c r="A45" s="286" t="s">
        <v>90</v>
      </c>
      <c r="B45" s="287" t="s">
        <v>1367</v>
      </c>
      <c r="C45" s="288">
        <v>17546</v>
      </c>
      <c r="D45" s="288">
        <v>83430</v>
      </c>
      <c r="E45" s="289">
        <f t="shared" si="2"/>
        <v>3.755</v>
      </c>
      <c r="F45" s="290" t="str">
        <f t="shared" ref="F45:F57" si="3">IF(LEN(A45)=3,"是",IF(B45&lt;&gt;"",IF(SUM(C45:D45)&lt;&gt;0,"是","否"),"是"))</f>
        <v>是</v>
      </c>
      <c r="G45" s="271" t="str">
        <f t="shared" ref="G45:G57" si="4">IF(LEN(A45)=3,"类",IF(LEN(A45)=5,"款","项"))</f>
        <v>类</v>
      </c>
    </row>
    <row r="46" s="267" customFormat="1" ht="36" customHeight="1" spans="1:7">
      <c r="A46" s="286" t="s">
        <v>1368</v>
      </c>
      <c r="B46" s="287" t="s">
        <v>1369</v>
      </c>
      <c r="C46" s="288">
        <v>17546</v>
      </c>
      <c r="D46" s="288">
        <v>83430</v>
      </c>
      <c r="E46" s="289">
        <f t="shared" si="2"/>
        <v>3.755</v>
      </c>
      <c r="F46" s="290" t="str">
        <f t="shared" si="3"/>
        <v>是</v>
      </c>
      <c r="G46" s="271" t="str">
        <f t="shared" si="4"/>
        <v>款</v>
      </c>
    </row>
    <row r="47" s="267" customFormat="1" ht="36" customHeight="1" spans="1:7">
      <c r="A47" s="291" t="s">
        <v>1370</v>
      </c>
      <c r="B47" s="292" t="s">
        <v>1371</v>
      </c>
      <c r="C47" s="288">
        <v>10543</v>
      </c>
      <c r="D47" s="293">
        <v>25098</v>
      </c>
      <c r="E47" s="289">
        <f t="shared" si="2"/>
        <v>1.381</v>
      </c>
      <c r="F47" s="290" t="str">
        <f t="shared" si="3"/>
        <v>是</v>
      </c>
      <c r="G47" s="271" t="str">
        <f t="shared" si="4"/>
        <v>项</v>
      </c>
    </row>
    <row r="48" s="267" customFormat="1" ht="36" customHeight="1" spans="1:7">
      <c r="A48" s="291" t="s">
        <v>1372</v>
      </c>
      <c r="B48" s="292" t="s">
        <v>1373</v>
      </c>
      <c r="C48" s="288">
        <v>2281</v>
      </c>
      <c r="D48" s="293">
        <v>22392</v>
      </c>
      <c r="E48" s="289">
        <f t="shared" si="2"/>
        <v>8.817</v>
      </c>
      <c r="F48" s="290" t="str">
        <f t="shared" si="3"/>
        <v>是</v>
      </c>
      <c r="G48" s="271" t="str">
        <f t="shared" si="4"/>
        <v>项</v>
      </c>
    </row>
    <row r="49" s="267" customFormat="1" ht="36" customHeight="1" spans="1:7">
      <c r="A49" s="291" t="s">
        <v>1374</v>
      </c>
      <c r="B49" s="292" t="s">
        <v>1375</v>
      </c>
      <c r="C49" s="288">
        <v>0</v>
      </c>
      <c r="D49" s="293"/>
      <c r="E49" s="289" t="str">
        <f t="shared" si="2"/>
        <v/>
      </c>
      <c r="F49" s="290" t="str">
        <f t="shared" si="3"/>
        <v>否</v>
      </c>
      <c r="G49" s="271" t="str">
        <f t="shared" si="4"/>
        <v>项</v>
      </c>
    </row>
    <row r="50" s="267" customFormat="1" ht="36" customHeight="1" spans="1:7">
      <c r="A50" s="291" t="s">
        <v>1376</v>
      </c>
      <c r="B50" s="292" t="s">
        <v>1377</v>
      </c>
      <c r="C50" s="288">
        <v>0</v>
      </c>
      <c r="D50" s="293"/>
      <c r="E50" s="289" t="str">
        <f t="shared" si="2"/>
        <v/>
      </c>
      <c r="F50" s="290" t="str">
        <f t="shared" si="3"/>
        <v>否</v>
      </c>
      <c r="G50" s="271" t="str">
        <f t="shared" si="4"/>
        <v>项</v>
      </c>
    </row>
    <row r="51" s="267" customFormat="1" ht="36" customHeight="1" spans="1:7">
      <c r="A51" s="291" t="s">
        <v>1378</v>
      </c>
      <c r="B51" s="292" t="s">
        <v>1379</v>
      </c>
      <c r="C51" s="288">
        <v>866</v>
      </c>
      <c r="D51" s="293">
        <v>3059</v>
      </c>
      <c r="E51" s="289">
        <f t="shared" si="2"/>
        <v>2.532</v>
      </c>
      <c r="F51" s="290" t="str">
        <f t="shared" si="3"/>
        <v>是</v>
      </c>
      <c r="G51" s="271" t="str">
        <f t="shared" si="4"/>
        <v>项</v>
      </c>
    </row>
    <row r="52" s="267" customFormat="1" ht="36" customHeight="1" spans="1:7">
      <c r="A52" s="291" t="s">
        <v>1380</v>
      </c>
      <c r="B52" s="292" t="s">
        <v>1381</v>
      </c>
      <c r="C52" s="288">
        <v>0</v>
      </c>
      <c r="D52" s="293"/>
      <c r="E52" s="289" t="str">
        <f t="shared" si="2"/>
        <v/>
      </c>
      <c r="F52" s="290" t="str">
        <f t="shared" si="3"/>
        <v>否</v>
      </c>
      <c r="G52" s="271" t="str">
        <f t="shared" si="4"/>
        <v>项</v>
      </c>
    </row>
    <row r="53" s="267" customFormat="1" ht="36" customHeight="1" spans="1:7">
      <c r="A53" s="291" t="s">
        <v>1382</v>
      </c>
      <c r="B53" s="292" t="s">
        <v>1383</v>
      </c>
      <c r="C53" s="288">
        <v>0</v>
      </c>
      <c r="D53" s="293"/>
      <c r="E53" s="289" t="str">
        <f t="shared" si="2"/>
        <v/>
      </c>
      <c r="F53" s="290" t="str">
        <f t="shared" si="3"/>
        <v>否</v>
      </c>
      <c r="G53" s="271" t="str">
        <f t="shared" si="4"/>
        <v>项</v>
      </c>
    </row>
    <row r="54" s="267" customFormat="1" ht="36" customHeight="1" spans="1:7">
      <c r="A54" s="291" t="s">
        <v>1384</v>
      </c>
      <c r="B54" s="292" t="s">
        <v>1385</v>
      </c>
      <c r="C54" s="288">
        <v>0</v>
      </c>
      <c r="D54" s="293"/>
      <c r="E54" s="289" t="str">
        <f t="shared" si="2"/>
        <v/>
      </c>
      <c r="F54" s="290" t="str">
        <f t="shared" si="3"/>
        <v>否</v>
      </c>
      <c r="G54" s="271" t="str">
        <f t="shared" si="4"/>
        <v>项</v>
      </c>
    </row>
    <row r="55" s="267" customFormat="1" ht="36" customHeight="1" spans="1:7">
      <c r="A55" s="291" t="s">
        <v>1386</v>
      </c>
      <c r="B55" s="292" t="s">
        <v>1387</v>
      </c>
      <c r="C55" s="288">
        <v>0</v>
      </c>
      <c r="D55" s="293"/>
      <c r="E55" s="289" t="str">
        <f t="shared" si="2"/>
        <v/>
      </c>
      <c r="F55" s="290" t="str">
        <f t="shared" si="3"/>
        <v>否</v>
      </c>
      <c r="G55" s="271" t="str">
        <f t="shared" si="4"/>
        <v>项</v>
      </c>
    </row>
    <row r="56" s="267" customFormat="1" ht="36" customHeight="1" spans="1:7">
      <c r="A56" s="291" t="s">
        <v>1388</v>
      </c>
      <c r="B56" s="292" t="s">
        <v>1389</v>
      </c>
      <c r="C56" s="288">
        <v>0</v>
      </c>
      <c r="D56" s="293"/>
      <c r="E56" s="289" t="str">
        <f t="shared" si="2"/>
        <v/>
      </c>
      <c r="F56" s="290" t="str">
        <f t="shared" si="3"/>
        <v>否</v>
      </c>
      <c r="G56" s="271" t="str">
        <f t="shared" si="4"/>
        <v>项</v>
      </c>
    </row>
    <row r="57" s="267" customFormat="1" ht="36" customHeight="1" spans="1:7">
      <c r="A57" s="291" t="s">
        <v>1390</v>
      </c>
      <c r="B57" s="292" t="s">
        <v>1391</v>
      </c>
      <c r="C57" s="288">
        <v>0</v>
      </c>
      <c r="D57" s="293"/>
      <c r="E57" s="289" t="str">
        <f t="shared" si="2"/>
        <v/>
      </c>
      <c r="F57" s="290" t="str">
        <f t="shared" si="3"/>
        <v>否</v>
      </c>
      <c r="G57" s="271" t="str">
        <f t="shared" si="4"/>
        <v>项</v>
      </c>
    </row>
    <row r="58" s="267" customFormat="1" ht="36" customHeight="1" spans="1:7">
      <c r="A58" s="291">
        <v>2120814</v>
      </c>
      <c r="B58" s="292" t="s">
        <v>1392</v>
      </c>
      <c r="C58" s="288">
        <v>3035</v>
      </c>
      <c r="D58" s="293">
        <v>8326</v>
      </c>
      <c r="E58" s="289">
        <f t="shared" si="2"/>
        <v>1.743</v>
      </c>
      <c r="F58" s="290"/>
      <c r="G58" s="271"/>
    </row>
    <row r="59" s="271" customFormat="1" ht="38" customHeight="1" spans="1:6">
      <c r="A59" s="291">
        <v>2120815</v>
      </c>
      <c r="B59" s="292" t="s">
        <v>1393</v>
      </c>
      <c r="C59" s="288"/>
      <c r="D59" s="293">
        <v>300</v>
      </c>
      <c r="E59" s="289" t="str">
        <f t="shared" si="2"/>
        <v/>
      </c>
      <c r="F59" s="290"/>
    </row>
    <row r="60" s="271" customFormat="1" ht="38" customHeight="1" spans="1:6">
      <c r="A60" s="291">
        <v>2120816</v>
      </c>
      <c r="B60" s="292" t="s">
        <v>1394</v>
      </c>
      <c r="C60" s="288"/>
      <c r="D60" s="293">
        <v>1374</v>
      </c>
      <c r="E60" s="289" t="str">
        <f t="shared" si="2"/>
        <v/>
      </c>
      <c r="F60" s="290"/>
    </row>
    <row r="61" s="267" customFormat="1" ht="36" customHeight="1" spans="1:7">
      <c r="A61" s="291" t="s">
        <v>1395</v>
      </c>
      <c r="B61" s="294" t="s">
        <v>1396</v>
      </c>
      <c r="C61" s="288">
        <v>821</v>
      </c>
      <c r="D61" s="295">
        <v>22881</v>
      </c>
      <c r="E61" s="289">
        <f t="shared" si="2"/>
        <v>26.87</v>
      </c>
      <c r="F61" s="290" t="str">
        <f t="shared" ref="F61:F72" si="5">IF(LEN(A61)=3,"是",IF(B61&lt;&gt;"",IF(SUM(C61:D61)&lt;&gt;0,"是","否"),"是"))</f>
        <v>是</v>
      </c>
      <c r="G61" s="271" t="str">
        <f t="shared" ref="G61:G72" si="6">IF(LEN(A61)=3,"类",IF(LEN(A61)=5,"款","项"))</f>
        <v>项</v>
      </c>
    </row>
    <row r="62" s="267" customFormat="1" ht="36" customHeight="1" spans="1:7">
      <c r="A62" s="286" t="s">
        <v>1397</v>
      </c>
      <c r="B62" s="296" t="s">
        <v>1398</v>
      </c>
      <c r="C62" s="288">
        <v>0</v>
      </c>
      <c r="D62" s="297"/>
      <c r="E62" s="289" t="str">
        <f t="shared" si="2"/>
        <v/>
      </c>
      <c r="F62" s="290" t="str">
        <f t="shared" si="5"/>
        <v>否</v>
      </c>
      <c r="G62" s="271" t="str">
        <f t="shared" si="6"/>
        <v>款</v>
      </c>
    </row>
    <row r="63" s="267" customFormat="1" ht="36" customHeight="1" spans="1:7">
      <c r="A63" s="291" t="s">
        <v>1399</v>
      </c>
      <c r="B63" s="292" t="s">
        <v>1371</v>
      </c>
      <c r="C63" s="288">
        <v>0</v>
      </c>
      <c r="D63" s="293"/>
      <c r="E63" s="289" t="str">
        <f t="shared" si="2"/>
        <v/>
      </c>
      <c r="F63" s="290" t="str">
        <f t="shared" si="5"/>
        <v>否</v>
      </c>
      <c r="G63" s="271" t="str">
        <f t="shared" si="6"/>
        <v>项</v>
      </c>
    </row>
    <row r="64" s="267" customFormat="1" ht="36" customHeight="1" spans="1:7">
      <c r="A64" s="291" t="s">
        <v>1400</v>
      </c>
      <c r="B64" s="292" t="s">
        <v>1373</v>
      </c>
      <c r="C64" s="288">
        <v>0</v>
      </c>
      <c r="D64" s="293"/>
      <c r="E64" s="289" t="str">
        <f t="shared" si="2"/>
        <v/>
      </c>
      <c r="F64" s="290" t="str">
        <f t="shared" si="5"/>
        <v>否</v>
      </c>
      <c r="G64" s="271" t="str">
        <f t="shared" si="6"/>
        <v>项</v>
      </c>
    </row>
    <row r="65" s="267" customFormat="1" ht="36" customHeight="1" spans="1:7">
      <c r="A65" s="291" t="s">
        <v>1401</v>
      </c>
      <c r="B65" s="292" t="s">
        <v>1402</v>
      </c>
      <c r="C65" s="288">
        <v>0</v>
      </c>
      <c r="D65" s="293"/>
      <c r="E65" s="289" t="str">
        <f t="shared" si="2"/>
        <v/>
      </c>
      <c r="F65" s="290" t="str">
        <f t="shared" si="5"/>
        <v>否</v>
      </c>
      <c r="G65" s="271" t="str">
        <f t="shared" si="6"/>
        <v>项</v>
      </c>
    </row>
    <row r="66" s="267" customFormat="1" ht="36" customHeight="1" spans="1:7">
      <c r="A66" s="286" t="s">
        <v>1403</v>
      </c>
      <c r="B66" s="296" t="s">
        <v>1404</v>
      </c>
      <c r="C66" s="288">
        <v>0</v>
      </c>
      <c r="D66" s="297"/>
      <c r="E66" s="289" t="str">
        <f t="shared" si="2"/>
        <v/>
      </c>
      <c r="F66" s="290" t="str">
        <f t="shared" si="5"/>
        <v>否</v>
      </c>
      <c r="G66" s="271" t="str">
        <f t="shared" si="6"/>
        <v>款</v>
      </c>
    </row>
    <row r="67" s="267" customFormat="1" ht="36" customHeight="1" spans="1:7">
      <c r="A67" s="286" t="s">
        <v>1405</v>
      </c>
      <c r="B67" s="296" t="s">
        <v>1406</v>
      </c>
      <c r="C67" s="288">
        <v>0</v>
      </c>
      <c r="D67" s="297"/>
      <c r="E67" s="289" t="str">
        <f t="shared" si="2"/>
        <v/>
      </c>
      <c r="F67" s="290" t="str">
        <f t="shared" si="5"/>
        <v>否</v>
      </c>
      <c r="G67" s="271" t="str">
        <f t="shared" si="6"/>
        <v>款</v>
      </c>
    </row>
    <row r="68" s="267" customFormat="1" ht="36" customHeight="1" spans="1:7">
      <c r="A68" s="291" t="s">
        <v>1407</v>
      </c>
      <c r="B68" s="292" t="s">
        <v>1408</v>
      </c>
      <c r="C68" s="288">
        <v>0</v>
      </c>
      <c r="D68" s="293"/>
      <c r="E68" s="289" t="str">
        <f t="shared" si="2"/>
        <v/>
      </c>
      <c r="F68" s="290" t="str">
        <f t="shared" si="5"/>
        <v>否</v>
      </c>
      <c r="G68" s="271" t="str">
        <f t="shared" si="6"/>
        <v>项</v>
      </c>
    </row>
    <row r="69" s="267" customFormat="1" ht="36" customHeight="1" spans="1:7">
      <c r="A69" s="291" t="s">
        <v>1409</v>
      </c>
      <c r="B69" s="292" t="s">
        <v>1410</v>
      </c>
      <c r="C69" s="288">
        <v>0</v>
      </c>
      <c r="D69" s="293"/>
      <c r="E69" s="289" t="str">
        <f t="shared" si="2"/>
        <v/>
      </c>
      <c r="F69" s="290" t="str">
        <f t="shared" si="5"/>
        <v>否</v>
      </c>
      <c r="G69" s="271" t="str">
        <f t="shared" si="6"/>
        <v>项</v>
      </c>
    </row>
    <row r="70" s="267" customFormat="1" ht="36" customHeight="1" spans="1:7">
      <c r="A70" s="291" t="s">
        <v>1411</v>
      </c>
      <c r="B70" s="292" t="s">
        <v>1412</v>
      </c>
      <c r="C70" s="288">
        <v>0</v>
      </c>
      <c r="D70" s="293"/>
      <c r="E70" s="289" t="str">
        <f t="shared" si="2"/>
        <v/>
      </c>
      <c r="F70" s="290" t="str">
        <f t="shared" si="5"/>
        <v>否</v>
      </c>
      <c r="G70" s="271" t="str">
        <f t="shared" si="6"/>
        <v>项</v>
      </c>
    </row>
    <row r="71" s="267" customFormat="1" ht="36" customHeight="1" spans="1:7">
      <c r="A71" s="291" t="s">
        <v>1413</v>
      </c>
      <c r="B71" s="292" t="s">
        <v>1414</v>
      </c>
      <c r="C71" s="288">
        <v>0</v>
      </c>
      <c r="D71" s="293"/>
      <c r="E71" s="289" t="str">
        <f>IF(C71&gt;0,D71/C71-1,IF(C71&lt;0,-(D71/C71-1),""))</f>
        <v/>
      </c>
      <c r="F71" s="290" t="str">
        <f t="shared" si="5"/>
        <v>否</v>
      </c>
      <c r="G71" s="271" t="str">
        <f t="shared" si="6"/>
        <v>项</v>
      </c>
    </row>
    <row r="72" s="267" customFormat="1" ht="36" customHeight="1" spans="1:7">
      <c r="A72" s="291" t="s">
        <v>1415</v>
      </c>
      <c r="B72" s="292" t="s">
        <v>1416</v>
      </c>
      <c r="C72" s="288">
        <v>0</v>
      </c>
      <c r="D72" s="293"/>
      <c r="E72" s="289" t="str">
        <f>IF(C72&gt;0,D72/C72-1,IF(C72&lt;0,-(D72/C72-1),""))</f>
        <v/>
      </c>
      <c r="F72" s="290" t="str">
        <f t="shared" si="5"/>
        <v>否</v>
      </c>
      <c r="G72" s="271" t="str">
        <f t="shared" si="6"/>
        <v>项</v>
      </c>
    </row>
    <row r="73" s="267" customFormat="1" ht="36" customHeight="1" spans="1:7">
      <c r="A73" s="286" t="s">
        <v>1417</v>
      </c>
      <c r="B73" s="296" t="s">
        <v>1418</v>
      </c>
      <c r="C73" s="288">
        <v>0</v>
      </c>
      <c r="D73" s="297"/>
      <c r="E73" s="289" t="str">
        <f>IF(C73&gt;0,D73/C73-1,IF(C73&lt;0,-(D73/C73-1),""))</f>
        <v/>
      </c>
      <c r="F73" s="290" t="str">
        <f t="shared" ref="F73:F136" si="7">IF(LEN(A73)=3,"是",IF(B73&lt;&gt;"",IF(SUM(C73:D73)&lt;&gt;0,"是","否"),"是"))</f>
        <v>否</v>
      </c>
      <c r="G73" s="271" t="str">
        <f t="shared" ref="G73:G136" si="8">IF(LEN(A73)=3,"类",IF(LEN(A73)=5,"款","项"))</f>
        <v>款</v>
      </c>
    </row>
    <row r="74" s="267" customFormat="1" ht="36" customHeight="1" spans="1:7">
      <c r="A74" s="291" t="s">
        <v>1419</v>
      </c>
      <c r="B74" s="292" t="s">
        <v>1420</v>
      </c>
      <c r="C74" s="288">
        <v>0</v>
      </c>
      <c r="D74" s="293"/>
      <c r="E74" s="289" t="str">
        <f>IF(C74&gt;0,D74/C74-1,IF(C74&lt;0,-(D74/C74-1),""))</f>
        <v/>
      </c>
      <c r="F74" s="290" t="str">
        <f t="shared" si="7"/>
        <v>否</v>
      </c>
      <c r="G74" s="271" t="str">
        <f t="shared" si="8"/>
        <v>项</v>
      </c>
    </row>
    <row r="75" s="267" customFormat="1" ht="36" customHeight="1" spans="1:7">
      <c r="A75" s="291" t="s">
        <v>1421</v>
      </c>
      <c r="B75" s="292" t="s">
        <v>1422</v>
      </c>
      <c r="C75" s="288">
        <v>0</v>
      </c>
      <c r="D75" s="293"/>
      <c r="E75" s="289" t="str">
        <f t="shared" ref="E75:E138" si="9">IF(C75&gt;0,D75/C75-1,IF(C75&lt;0,-(D75/C75-1),""))</f>
        <v/>
      </c>
      <c r="F75" s="290" t="str">
        <f t="shared" si="7"/>
        <v>否</v>
      </c>
      <c r="G75" s="271" t="str">
        <f t="shared" si="8"/>
        <v>项</v>
      </c>
    </row>
    <row r="76" s="267" customFormat="1" ht="36" customHeight="1" spans="1:7">
      <c r="A76" s="291" t="s">
        <v>1423</v>
      </c>
      <c r="B76" s="292" t="s">
        <v>1424</v>
      </c>
      <c r="C76" s="288">
        <v>0</v>
      </c>
      <c r="D76" s="293"/>
      <c r="E76" s="289" t="str">
        <f t="shared" si="9"/>
        <v/>
      </c>
      <c r="F76" s="290" t="str">
        <f t="shared" si="7"/>
        <v>否</v>
      </c>
      <c r="G76" s="271" t="str">
        <f t="shared" si="8"/>
        <v>项</v>
      </c>
    </row>
    <row r="77" s="267" customFormat="1" ht="36" customHeight="1" spans="1:7">
      <c r="A77" s="286" t="s">
        <v>1425</v>
      </c>
      <c r="B77" s="296" t="s">
        <v>1426</v>
      </c>
      <c r="C77" s="288">
        <v>0</v>
      </c>
      <c r="D77" s="297"/>
      <c r="E77" s="289" t="str">
        <f t="shared" si="9"/>
        <v/>
      </c>
      <c r="F77" s="290" t="str">
        <f t="shared" si="7"/>
        <v>否</v>
      </c>
      <c r="G77" s="271" t="str">
        <f t="shared" si="8"/>
        <v>款</v>
      </c>
    </row>
    <row r="78" s="267" customFormat="1" ht="36" customHeight="1" spans="1:7">
      <c r="A78" s="291" t="s">
        <v>1427</v>
      </c>
      <c r="B78" s="292" t="s">
        <v>1371</v>
      </c>
      <c r="C78" s="288">
        <v>0</v>
      </c>
      <c r="D78" s="293"/>
      <c r="E78" s="289" t="str">
        <f t="shared" si="9"/>
        <v/>
      </c>
      <c r="F78" s="290" t="str">
        <f t="shared" si="7"/>
        <v>否</v>
      </c>
      <c r="G78" s="271" t="str">
        <f t="shared" si="8"/>
        <v>项</v>
      </c>
    </row>
    <row r="79" s="267" customFormat="1" ht="36" customHeight="1" spans="1:7">
      <c r="A79" s="291" t="s">
        <v>1428</v>
      </c>
      <c r="B79" s="292" t="s">
        <v>1373</v>
      </c>
      <c r="C79" s="288">
        <v>0</v>
      </c>
      <c r="D79" s="293"/>
      <c r="E79" s="289" t="str">
        <f t="shared" si="9"/>
        <v/>
      </c>
      <c r="F79" s="290" t="str">
        <f t="shared" si="7"/>
        <v>否</v>
      </c>
      <c r="G79" s="271" t="str">
        <f t="shared" si="8"/>
        <v>项</v>
      </c>
    </row>
    <row r="80" s="267" customFormat="1" ht="36" customHeight="1" spans="1:7">
      <c r="A80" s="291" t="s">
        <v>1429</v>
      </c>
      <c r="B80" s="292" t="s">
        <v>1430</v>
      </c>
      <c r="C80" s="288">
        <v>0</v>
      </c>
      <c r="D80" s="293"/>
      <c r="E80" s="289" t="str">
        <f t="shared" si="9"/>
        <v/>
      </c>
      <c r="F80" s="290" t="str">
        <f t="shared" si="7"/>
        <v>否</v>
      </c>
      <c r="G80" s="271" t="str">
        <f t="shared" si="8"/>
        <v>项</v>
      </c>
    </row>
    <row r="81" s="267" customFormat="1" ht="36" customHeight="1" spans="1:7">
      <c r="A81" s="286" t="s">
        <v>1431</v>
      </c>
      <c r="B81" s="296" t="s">
        <v>1432</v>
      </c>
      <c r="C81" s="288">
        <v>0</v>
      </c>
      <c r="D81" s="297"/>
      <c r="E81" s="289" t="str">
        <f t="shared" si="9"/>
        <v/>
      </c>
      <c r="F81" s="290" t="str">
        <f t="shared" si="7"/>
        <v>否</v>
      </c>
      <c r="G81" s="271" t="str">
        <f t="shared" si="8"/>
        <v>款</v>
      </c>
    </row>
    <row r="82" s="267" customFormat="1" ht="36" customHeight="1" spans="1:7">
      <c r="A82" s="291" t="s">
        <v>1433</v>
      </c>
      <c r="B82" s="292" t="s">
        <v>1371</v>
      </c>
      <c r="C82" s="288">
        <v>0</v>
      </c>
      <c r="D82" s="293"/>
      <c r="E82" s="289" t="str">
        <f t="shared" si="9"/>
        <v/>
      </c>
      <c r="F82" s="290" t="str">
        <f t="shared" si="7"/>
        <v>否</v>
      </c>
      <c r="G82" s="271" t="str">
        <f t="shared" si="8"/>
        <v>项</v>
      </c>
    </row>
    <row r="83" s="267" customFormat="1" ht="36" customHeight="1" spans="1:7">
      <c r="A83" s="291" t="s">
        <v>1434</v>
      </c>
      <c r="B83" s="292" t="s">
        <v>1373</v>
      </c>
      <c r="C83" s="288">
        <v>0</v>
      </c>
      <c r="D83" s="293"/>
      <c r="E83" s="289" t="str">
        <f t="shared" si="9"/>
        <v/>
      </c>
      <c r="F83" s="290" t="str">
        <f t="shared" si="7"/>
        <v>否</v>
      </c>
      <c r="G83" s="271" t="str">
        <f t="shared" si="8"/>
        <v>项</v>
      </c>
    </row>
    <row r="84" s="267" customFormat="1" ht="36" customHeight="1" spans="1:7">
      <c r="A84" s="291" t="s">
        <v>1435</v>
      </c>
      <c r="B84" s="292" t="s">
        <v>1436</v>
      </c>
      <c r="C84" s="288">
        <v>0</v>
      </c>
      <c r="D84" s="293"/>
      <c r="E84" s="289" t="str">
        <f t="shared" si="9"/>
        <v/>
      </c>
      <c r="F84" s="290" t="str">
        <f t="shared" si="7"/>
        <v>否</v>
      </c>
      <c r="G84" s="271" t="str">
        <f t="shared" si="8"/>
        <v>项</v>
      </c>
    </row>
    <row r="85" s="267" customFormat="1" ht="36" customHeight="1" spans="1:7">
      <c r="A85" s="286" t="s">
        <v>1437</v>
      </c>
      <c r="B85" s="296" t="s">
        <v>1438</v>
      </c>
      <c r="C85" s="288">
        <v>0</v>
      </c>
      <c r="D85" s="297"/>
      <c r="E85" s="289" t="str">
        <f t="shared" si="9"/>
        <v/>
      </c>
      <c r="F85" s="290" t="str">
        <f t="shared" si="7"/>
        <v>否</v>
      </c>
      <c r="G85" s="271" t="str">
        <f t="shared" si="8"/>
        <v>款</v>
      </c>
    </row>
    <row r="86" s="267" customFormat="1" ht="36" customHeight="1" spans="1:7">
      <c r="A86" s="291" t="s">
        <v>1439</v>
      </c>
      <c r="B86" s="292" t="s">
        <v>1408</v>
      </c>
      <c r="C86" s="288">
        <v>0</v>
      </c>
      <c r="D86" s="293"/>
      <c r="E86" s="289" t="str">
        <f t="shared" si="9"/>
        <v/>
      </c>
      <c r="F86" s="290" t="str">
        <f t="shared" si="7"/>
        <v>否</v>
      </c>
      <c r="G86" s="271" t="str">
        <f t="shared" si="8"/>
        <v>项</v>
      </c>
    </row>
    <row r="87" s="267" customFormat="1" ht="36" customHeight="1" spans="1:7">
      <c r="A87" s="291" t="s">
        <v>1440</v>
      </c>
      <c r="B87" s="292" t="s">
        <v>1410</v>
      </c>
      <c r="C87" s="288">
        <v>0</v>
      </c>
      <c r="D87" s="293"/>
      <c r="E87" s="289" t="str">
        <f t="shared" si="9"/>
        <v/>
      </c>
      <c r="F87" s="290" t="str">
        <f t="shared" si="7"/>
        <v>否</v>
      </c>
      <c r="G87" s="271" t="str">
        <f t="shared" si="8"/>
        <v>项</v>
      </c>
    </row>
    <row r="88" s="267" customFormat="1" ht="36" customHeight="1" spans="1:7">
      <c r="A88" s="291" t="s">
        <v>1441</v>
      </c>
      <c r="B88" s="292" t="s">
        <v>1412</v>
      </c>
      <c r="C88" s="288">
        <v>0</v>
      </c>
      <c r="D88" s="293"/>
      <c r="E88" s="289" t="str">
        <f t="shared" si="9"/>
        <v/>
      </c>
      <c r="F88" s="290" t="str">
        <f t="shared" si="7"/>
        <v>否</v>
      </c>
      <c r="G88" s="271" t="str">
        <f t="shared" si="8"/>
        <v>项</v>
      </c>
    </row>
    <row r="89" s="267" customFormat="1" ht="36" customHeight="1" spans="1:7">
      <c r="A89" s="291" t="s">
        <v>1442</v>
      </c>
      <c r="B89" s="292" t="s">
        <v>1414</v>
      </c>
      <c r="C89" s="288">
        <v>0</v>
      </c>
      <c r="D89" s="293"/>
      <c r="E89" s="289" t="str">
        <f t="shared" si="9"/>
        <v/>
      </c>
      <c r="F89" s="290" t="str">
        <f t="shared" si="7"/>
        <v>否</v>
      </c>
      <c r="G89" s="271" t="str">
        <f t="shared" si="8"/>
        <v>项</v>
      </c>
    </row>
    <row r="90" s="267" customFormat="1" ht="36" customHeight="1" spans="1:7">
      <c r="A90" s="291" t="s">
        <v>1443</v>
      </c>
      <c r="B90" s="292" t="s">
        <v>1444</v>
      </c>
      <c r="C90" s="288">
        <v>0</v>
      </c>
      <c r="D90" s="293"/>
      <c r="E90" s="289" t="str">
        <f t="shared" si="9"/>
        <v/>
      </c>
      <c r="F90" s="290" t="str">
        <f t="shared" si="7"/>
        <v>否</v>
      </c>
      <c r="G90" s="271" t="str">
        <f t="shared" si="8"/>
        <v>项</v>
      </c>
    </row>
    <row r="91" s="267" customFormat="1" ht="36" customHeight="1" spans="1:7">
      <c r="A91" s="286" t="s">
        <v>1445</v>
      </c>
      <c r="B91" s="296" t="s">
        <v>1446</v>
      </c>
      <c r="C91" s="288">
        <v>0</v>
      </c>
      <c r="D91" s="297"/>
      <c r="E91" s="289" t="str">
        <f t="shared" si="9"/>
        <v/>
      </c>
      <c r="F91" s="290" t="str">
        <f t="shared" si="7"/>
        <v>否</v>
      </c>
      <c r="G91" s="271" t="str">
        <f t="shared" si="8"/>
        <v>款</v>
      </c>
    </row>
    <row r="92" s="267" customFormat="1" ht="36" customHeight="1" spans="1:7">
      <c r="A92" s="291" t="s">
        <v>1447</v>
      </c>
      <c r="B92" s="292" t="s">
        <v>1420</v>
      </c>
      <c r="C92" s="288">
        <v>0</v>
      </c>
      <c r="D92" s="293"/>
      <c r="E92" s="289" t="str">
        <f t="shared" si="9"/>
        <v/>
      </c>
      <c r="F92" s="290" t="str">
        <f t="shared" si="7"/>
        <v>否</v>
      </c>
      <c r="G92" s="271" t="str">
        <f t="shared" si="8"/>
        <v>项</v>
      </c>
    </row>
    <row r="93" s="267" customFormat="1" ht="36" customHeight="1" spans="1:7">
      <c r="A93" s="291" t="s">
        <v>1448</v>
      </c>
      <c r="B93" s="292" t="s">
        <v>1449</v>
      </c>
      <c r="C93" s="288">
        <v>0</v>
      </c>
      <c r="D93" s="293"/>
      <c r="E93" s="289" t="str">
        <f t="shared" si="9"/>
        <v/>
      </c>
      <c r="F93" s="290" t="str">
        <f t="shared" si="7"/>
        <v>否</v>
      </c>
      <c r="G93" s="271" t="str">
        <f t="shared" si="8"/>
        <v>项</v>
      </c>
    </row>
    <row r="94" s="267" customFormat="1" ht="36" customHeight="1" spans="1:7">
      <c r="A94" s="286" t="s">
        <v>1450</v>
      </c>
      <c r="B94" s="296" t="s">
        <v>1451</v>
      </c>
      <c r="C94" s="288">
        <v>0</v>
      </c>
      <c r="D94" s="297"/>
      <c r="E94" s="289" t="str">
        <f t="shared" si="9"/>
        <v/>
      </c>
      <c r="F94" s="290" t="str">
        <f t="shared" si="7"/>
        <v>否</v>
      </c>
      <c r="G94" s="271" t="str">
        <f t="shared" si="8"/>
        <v>款</v>
      </c>
    </row>
    <row r="95" s="267" customFormat="1" ht="36" customHeight="1" spans="1:7">
      <c r="A95" s="291" t="s">
        <v>1452</v>
      </c>
      <c r="B95" s="292" t="s">
        <v>1371</v>
      </c>
      <c r="C95" s="288">
        <v>0</v>
      </c>
      <c r="D95" s="293"/>
      <c r="E95" s="289" t="str">
        <f t="shared" si="9"/>
        <v/>
      </c>
      <c r="F95" s="290" t="str">
        <f t="shared" si="7"/>
        <v>否</v>
      </c>
      <c r="G95" s="271" t="str">
        <f t="shared" si="8"/>
        <v>项</v>
      </c>
    </row>
    <row r="96" s="267" customFormat="1" ht="36" customHeight="1" spans="1:7">
      <c r="A96" s="291" t="s">
        <v>1453</v>
      </c>
      <c r="B96" s="292" t="s">
        <v>1373</v>
      </c>
      <c r="C96" s="288">
        <v>0</v>
      </c>
      <c r="D96" s="293"/>
      <c r="E96" s="289" t="str">
        <f t="shared" si="9"/>
        <v/>
      </c>
      <c r="F96" s="290" t="str">
        <f t="shared" si="7"/>
        <v>否</v>
      </c>
      <c r="G96" s="271" t="str">
        <f t="shared" si="8"/>
        <v>项</v>
      </c>
    </row>
    <row r="97" s="267" customFormat="1" ht="36" customHeight="1" spans="1:7">
      <c r="A97" s="291" t="s">
        <v>1454</v>
      </c>
      <c r="B97" s="292" t="s">
        <v>1375</v>
      </c>
      <c r="C97" s="288">
        <v>0</v>
      </c>
      <c r="D97" s="293"/>
      <c r="E97" s="289" t="str">
        <f t="shared" si="9"/>
        <v/>
      </c>
      <c r="F97" s="290" t="str">
        <f t="shared" si="7"/>
        <v>否</v>
      </c>
      <c r="G97" s="271" t="str">
        <f t="shared" si="8"/>
        <v>项</v>
      </c>
    </row>
    <row r="98" s="267" customFormat="1" ht="36" customHeight="1" spans="1:7">
      <c r="A98" s="291" t="s">
        <v>1455</v>
      </c>
      <c r="B98" s="292" t="s">
        <v>1377</v>
      </c>
      <c r="C98" s="288">
        <v>0</v>
      </c>
      <c r="D98" s="293"/>
      <c r="E98" s="289" t="str">
        <f t="shared" si="9"/>
        <v/>
      </c>
      <c r="F98" s="290" t="str">
        <f t="shared" si="7"/>
        <v>否</v>
      </c>
      <c r="G98" s="271" t="str">
        <f t="shared" si="8"/>
        <v>项</v>
      </c>
    </row>
    <row r="99" s="267" customFormat="1" ht="36" customHeight="1" spans="1:7">
      <c r="A99" s="291" t="s">
        <v>1456</v>
      </c>
      <c r="B99" s="292" t="s">
        <v>1383</v>
      </c>
      <c r="C99" s="288">
        <v>0</v>
      </c>
      <c r="D99" s="293"/>
      <c r="E99" s="289" t="str">
        <f t="shared" si="9"/>
        <v/>
      </c>
      <c r="F99" s="290" t="str">
        <f t="shared" si="7"/>
        <v>否</v>
      </c>
      <c r="G99" s="271" t="str">
        <f t="shared" si="8"/>
        <v>项</v>
      </c>
    </row>
    <row r="100" s="267" customFormat="1" ht="36" customHeight="1" spans="1:7">
      <c r="A100" s="291" t="s">
        <v>1457</v>
      </c>
      <c r="B100" s="292" t="s">
        <v>1387</v>
      </c>
      <c r="C100" s="288">
        <v>0</v>
      </c>
      <c r="D100" s="293"/>
      <c r="E100" s="289" t="str">
        <f t="shared" si="9"/>
        <v/>
      </c>
      <c r="F100" s="290" t="str">
        <f t="shared" si="7"/>
        <v>否</v>
      </c>
      <c r="G100" s="271" t="str">
        <f t="shared" si="8"/>
        <v>项</v>
      </c>
    </row>
    <row r="101" s="267" customFormat="1" ht="36" customHeight="1" spans="1:7">
      <c r="A101" s="291" t="s">
        <v>1458</v>
      </c>
      <c r="B101" s="292" t="s">
        <v>1389</v>
      </c>
      <c r="C101" s="288">
        <v>0</v>
      </c>
      <c r="D101" s="293"/>
      <c r="E101" s="289" t="str">
        <f t="shared" si="9"/>
        <v/>
      </c>
      <c r="F101" s="290" t="str">
        <f t="shared" si="7"/>
        <v>否</v>
      </c>
      <c r="G101" s="271" t="str">
        <f t="shared" si="8"/>
        <v>项</v>
      </c>
    </row>
    <row r="102" s="267" customFormat="1" ht="36" customHeight="1" spans="1:7">
      <c r="A102" s="291" t="s">
        <v>1459</v>
      </c>
      <c r="B102" s="292" t="s">
        <v>1460</v>
      </c>
      <c r="C102" s="288">
        <v>0</v>
      </c>
      <c r="D102" s="293"/>
      <c r="E102" s="289" t="str">
        <f t="shared" si="9"/>
        <v/>
      </c>
      <c r="F102" s="290" t="str">
        <f t="shared" si="7"/>
        <v>否</v>
      </c>
      <c r="G102" s="271" t="str">
        <f t="shared" si="8"/>
        <v>项</v>
      </c>
    </row>
    <row r="103" s="267" customFormat="1" ht="36" customHeight="1" spans="1:7">
      <c r="A103" s="286" t="s">
        <v>92</v>
      </c>
      <c r="B103" s="287" t="s">
        <v>1461</v>
      </c>
      <c r="C103" s="288">
        <v>3688</v>
      </c>
      <c r="D103" s="288">
        <v>1926</v>
      </c>
      <c r="E103" s="289">
        <f t="shared" si="9"/>
        <v>-0.478</v>
      </c>
      <c r="F103" s="290" t="str">
        <f t="shared" si="7"/>
        <v>是</v>
      </c>
      <c r="G103" s="271" t="str">
        <f t="shared" si="8"/>
        <v>类</v>
      </c>
    </row>
    <row r="104" s="267" customFormat="1" ht="36" customHeight="1" spans="1:7">
      <c r="A104" s="286" t="s">
        <v>1462</v>
      </c>
      <c r="B104" s="287" t="s">
        <v>1463</v>
      </c>
      <c r="C104" s="288">
        <v>3309</v>
      </c>
      <c r="D104" s="288"/>
      <c r="E104" s="289">
        <f t="shared" si="9"/>
        <v>-1</v>
      </c>
      <c r="F104" s="290" t="str">
        <f t="shared" si="7"/>
        <v>是</v>
      </c>
      <c r="G104" s="271" t="str">
        <f t="shared" si="8"/>
        <v>款</v>
      </c>
    </row>
    <row r="105" s="267" customFormat="1" ht="36" customHeight="1" spans="1:7">
      <c r="A105" s="291" t="s">
        <v>1464</v>
      </c>
      <c r="B105" s="292" t="s">
        <v>1339</v>
      </c>
      <c r="C105" s="288">
        <v>3263</v>
      </c>
      <c r="D105" s="293"/>
      <c r="E105" s="289">
        <f t="shared" si="9"/>
        <v>-1</v>
      </c>
      <c r="F105" s="290" t="str">
        <f t="shared" si="7"/>
        <v>是</v>
      </c>
      <c r="G105" s="271" t="str">
        <f t="shared" si="8"/>
        <v>项</v>
      </c>
    </row>
    <row r="106" s="267" customFormat="1" ht="36" customHeight="1" spans="1:7">
      <c r="A106" s="291" t="s">
        <v>1465</v>
      </c>
      <c r="B106" s="292" t="s">
        <v>1466</v>
      </c>
      <c r="C106" s="288">
        <v>0</v>
      </c>
      <c r="D106" s="293"/>
      <c r="E106" s="289" t="str">
        <f t="shared" si="9"/>
        <v/>
      </c>
      <c r="F106" s="290" t="str">
        <f t="shared" si="7"/>
        <v>否</v>
      </c>
      <c r="G106" s="271" t="str">
        <f t="shared" si="8"/>
        <v>项</v>
      </c>
    </row>
    <row r="107" s="267" customFormat="1" ht="36" customHeight="1" spans="1:7">
      <c r="A107" s="291" t="s">
        <v>1467</v>
      </c>
      <c r="B107" s="292" t="s">
        <v>1468</v>
      </c>
      <c r="C107" s="288">
        <v>0</v>
      </c>
      <c r="D107" s="293"/>
      <c r="E107" s="289" t="str">
        <f t="shared" si="9"/>
        <v/>
      </c>
      <c r="F107" s="290" t="str">
        <f t="shared" si="7"/>
        <v>否</v>
      </c>
      <c r="G107" s="271" t="str">
        <f t="shared" si="8"/>
        <v>项</v>
      </c>
    </row>
    <row r="108" s="267" customFormat="1" ht="36" customHeight="1" spans="1:7">
      <c r="A108" s="291" t="s">
        <v>1469</v>
      </c>
      <c r="B108" s="294" t="s">
        <v>1470</v>
      </c>
      <c r="C108" s="288">
        <v>46</v>
      </c>
      <c r="D108" s="295"/>
      <c r="E108" s="289">
        <f t="shared" si="9"/>
        <v>-1</v>
      </c>
      <c r="F108" s="290" t="str">
        <f t="shared" si="7"/>
        <v>是</v>
      </c>
      <c r="G108" s="271" t="str">
        <f t="shared" si="8"/>
        <v>项</v>
      </c>
    </row>
    <row r="109" s="267" customFormat="1" ht="36" customHeight="1" spans="1:7">
      <c r="A109" s="286" t="s">
        <v>1471</v>
      </c>
      <c r="B109" s="296" t="s">
        <v>1472</v>
      </c>
      <c r="C109" s="288">
        <v>0</v>
      </c>
      <c r="D109" s="297"/>
      <c r="E109" s="289" t="str">
        <f t="shared" si="9"/>
        <v/>
      </c>
      <c r="F109" s="290" t="str">
        <f t="shared" si="7"/>
        <v>否</v>
      </c>
      <c r="G109" s="271" t="str">
        <f t="shared" si="8"/>
        <v>款</v>
      </c>
    </row>
    <row r="110" s="267" customFormat="1" ht="36" customHeight="1" spans="1:7">
      <c r="A110" s="291" t="s">
        <v>1473</v>
      </c>
      <c r="B110" s="292" t="s">
        <v>1339</v>
      </c>
      <c r="C110" s="288">
        <v>0</v>
      </c>
      <c r="D110" s="293"/>
      <c r="E110" s="289" t="str">
        <f t="shared" si="9"/>
        <v/>
      </c>
      <c r="F110" s="290" t="str">
        <f t="shared" si="7"/>
        <v>否</v>
      </c>
      <c r="G110" s="271" t="str">
        <f t="shared" si="8"/>
        <v>项</v>
      </c>
    </row>
    <row r="111" s="267" customFormat="1" ht="36" customHeight="1" spans="1:7">
      <c r="A111" s="291" t="s">
        <v>1474</v>
      </c>
      <c r="B111" s="292" t="s">
        <v>1466</v>
      </c>
      <c r="C111" s="288">
        <v>0</v>
      </c>
      <c r="D111" s="293"/>
      <c r="E111" s="289" t="str">
        <f t="shared" si="9"/>
        <v/>
      </c>
      <c r="F111" s="290" t="str">
        <f t="shared" si="7"/>
        <v>否</v>
      </c>
      <c r="G111" s="271" t="str">
        <f t="shared" si="8"/>
        <v>项</v>
      </c>
    </row>
    <row r="112" s="267" customFormat="1" ht="36" customHeight="1" spans="1:7">
      <c r="A112" s="291" t="s">
        <v>1475</v>
      </c>
      <c r="B112" s="292" t="s">
        <v>1476</v>
      </c>
      <c r="C112" s="288">
        <v>0</v>
      </c>
      <c r="D112" s="293"/>
      <c r="E112" s="289" t="str">
        <f t="shared" si="9"/>
        <v/>
      </c>
      <c r="F112" s="290" t="str">
        <f t="shared" si="7"/>
        <v>否</v>
      </c>
      <c r="G112" s="271" t="str">
        <f t="shared" si="8"/>
        <v>项</v>
      </c>
    </row>
    <row r="113" s="267" customFormat="1" ht="36" customHeight="1" spans="1:7">
      <c r="A113" s="291" t="s">
        <v>1477</v>
      </c>
      <c r="B113" s="292" t="s">
        <v>1478</v>
      </c>
      <c r="C113" s="288">
        <v>0</v>
      </c>
      <c r="D113" s="293"/>
      <c r="E113" s="289" t="str">
        <f t="shared" si="9"/>
        <v/>
      </c>
      <c r="F113" s="290" t="str">
        <f t="shared" si="7"/>
        <v>否</v>
      </c>
      <c r="G113" s="271" t="str">
        <f t="shared" si="8"/>
        <v>项</v>
      </c>
    </row>
    <row r="114" s="267" customFormat="1" ht="36" customHeight="1" spans="1:7">
      <c r="A114" s="286" t="s">
        <v>1479</v>
      </c>
      <c r="B114" s="287" t="s">
        <v>1480</v>
      </c>
      <c r="C114" s="288">
        <v>0</v>
      </c>
      <c r="D114" s="288"/>
      <c r="E114" s="289" t="str">
        <f t="shared" si="9"/>
        <v/>
      </c>
      <c r="F114" s="290" t="str">
        <f t="shared" si="7"/>
        <v>否</v>
      </c>
      <c r="G114" s="271" t="str">
        <f t="shared" si="8"/>
        <v>款</v>
      </c>
    </row>
    <row r="115" s="267" customFormat="1" ht="36" customHeight="1" spans="1:7">
      <c r="A115" s="291" t="s">
        <v>1481</v>
      </c>
      <c r="B115" s="292" t="s">
        <v>1482</v>
      </c>
      <c r="C115" s="288">
        <v>0</v>
      </c>
      <c r="D115" s="293"/>
      <c r="E115" s="289" t="str">
        <f t="shared" si="9"/>
        <v/>
      </c>
      <c r="F115" s="290" t="str">
        <f t="shared" si="7"/>
        <v>否</v>
      </c>
      <c r="G115" s="271" t="str">
        <f t="shared" si="8"/>
        <v>项</v>
      </c>
    </row>
    <row r="116" s="267" customFormat="1" ht="36" customHeight="1" spans="1:7">
      <c r="A116" s="291" t="s">
        <v>1483</v>
      </c>
      <c r="B116" s="292" t="s">
        <v>1484</v>
      </c>
      <c r="C116" s="288">
        <v>0</v>
      </c>
      <c r="D116" s="293"/>
      <c r="E116" s="289" t="str">
        <f t="shared" si="9"/>
        <v/>
      </c>
      <c r="F116" s="290" t="str">
        <f t="shared" si="7"/>
        <v>否</v>
      </c>
      <c r="G116" s="271" t="str">
        <f t="shared" si="8"/>
        <v>项</v>
      </c>
    </row>
    <row r="117" s="267" customFormat="1" ht="36" customHeight="1" spans="1:7">
      <c r="A117" s="291" t="s">
        <v>1485</v>
      </c>
      <c r="B117" s="292" t="s">
        <v>1486</v>
      </c>
      <c r="C117" s="288">
        <v>0</v>
      </c>
      <c r="D117" s="293"/>
      <c r="E117" s="289" t="str">
        <f t="shared" si="9"/>
        <v/>
      </c>
      <c r="F117" s="290" t="str">
        <f t="shared" si="7"/>
        <v>否</v>
      </c>
      <c r="G117" s="271" t="str">
        <f t="shared" si="8"/>
        <v>项</v>
      </c>
    </row>
    <row r="118" s="267" customFormat="1" ht="36" customHeight="1" spans="1:7">
      <c r="A118" s="291" t="s">
        <v>1487</v>
      </c>
      <c r="B118" s="294" t="s">
        <v>1488</v>
      </c>
      <c r="C118" s="288">
        <v>0</v>
      </c>
      <c r="D118" s="295"/>
      <c r="E118" s="289" t="str">
        <f t="shared" si="9"/>
        <v/>
      </c>
      <c r="F118" s="290" t="str">
        <f t="shared" si="7"/>
        <v>否</v>
      </c>
      <c r="G118" s="271" t="str">
        <f t="shared" si="8"/>
        <v>项</v>
      </c>
    </row>
    <row r="119" s="267" customFormat="1" ht="36" customHeight="1" spans="1:7">
      <c r="A119" s="298">
        <v>21370</v>
      </c>
      <c r="B119" s="296" t="s">
        <v>1489</v>
      </c>
      <c r="C119" s="288">
        <v>0</v>
      </c>
      <c r="D119" s="297"/>
      <c r="E119" s="289" t="str">
        <f t="shared" si="9"/>
        <v/>
      </c>
      <c r="F119" s="290" t="str">
        <f t="shared" si="7"/>
        <v>否</v>
      </c>
      <c r="G119" s="271" t="str">
        <f t="shared" si="8"/>
        <v>款</v>
      </c>
    </row>
    <row r="120" s="267" customFormat="1" ht="36" customHeight="1" spans="1:7">
      <c r="A120" s="299">
        <v>2137001</v>
      </c>
      <c r="B120" s="292" t="s">
        <v>1339</v>
      </c>
      <c r="C120" s="288">
        <v>0</v>
      </c>
      <c r="D120" s="293"/>
      <c r="E120" s="289" t="str">
        <f t="shared" si="9"/>
        <v/>
      </c>
      <c r="F120" s="290" t="str">
        <f t="shared" si="7"/>
        <v>否</v>
      </c>
      <c r="G120" s="271" t="str">
        <f t="shared" si="8"/>
        <v>项</v>
      </c>
    </row>
    <row r="121" s="267" customFormat="1" ht="36" customHeight="1" spans="1:7">
      <c r="A121" s="299">
        <v>2137099</v>
      </c>
      <c r="B121" s="292" t="s">
        <v>1490</v>
      </c>
      <c r="C121" s="288">
        <v>0</v>
      </c>
      <c r="D121" s="293"/>
      <c r="E121" s="289" t="str">
        <f t="shared" si="9"/>
        <v/>
      </c>
      <c r="F121" s="290" t="str">
        <f t="shared" si="7"/>
        <v>否</v>
      </c>
      <c r="G121" s="271" t="str">
        <f t="shared" si="8"/>
        <v>项</v>
      </c>
    </row>
    <row r="122" s="267" customFormat="1" ht="36" customHeight="1" spans="1:7">
      <c r="A122" s="298">
        <v>21371</v>
      </c>
      <c r="B122" s="296" t="s">
        <v>1491</v>
      </c>
      <c r="C122" s="288">
        <v>0</v>
      </c>
      <c r="D122" s="297"/>
      <c r="E122" s="289" t="str">
        <f t="shared" si="9"/>
        <v/>
      </c>
      <c r="F122" s="290" t="str">
        <f t="shared" si="7"/>
        <v>否</v>
      </c>
      <c r="G122" s="271" t="str">
        <f t="shared" si="8"/>
        <v>款</v>
      </c>
    </row>
    <row r="123" s="267" customFormat="1" ht="36" customHeight="1" spans="1:7">
      <c r="A123" s="299">
        <v>2137101</v>
      </c>
      <c r="B123" s="292" t="s">
        <v>1482</v>
      </c>
      <c r="C123" s="288">
        <v>0</v>
      </c>
      <c r="D123" s="293"/>
      <c r="E123" s="289" t="str">
        <f t="shared" si="9"/>
        <v/>
      </c>
      <c r="F123" s="290" t="str">
        <f t="shared" si="7"/>
        <v>否</v>
      </c>
      <c r="G123" s="271" t="str">
        <f t="shared" si="8"/>
        <v>项</v>
      </c>
    </row>
    <row r="124" s="267" customFormat="1" ht="36" customHeight="1" spans="1:7">
      <c r="A124" s="299">
        <v>2137102</v>
      </c>
      <c r="B124" s="292" t="s">
        <v>1492</v>
      </c>
      <c r="C124" s="288">
        <v>0</v>
      </c>
      <c r="D124" s="293"/>
      <c r="E124" s="289" t="str">
        <f t="shared" si="9"/>
        <v/>
      </c>
      <c r="F124" s="290" t="str">
        <f t="shared" si="7"/>
        <v>否</v>
      </c>
      <c r="G124" s="271" t="str">
        <f t="shared" si="8"/>
        <v>项</v>
      </c>
    </row>
    <row r="125" s="267" customFormat="1" ht="36" customHeight="1" spans="1:7">
      <c r="A125" s="299">
        <v>2137103</v>
      </c>
      <c r="B125" s="292" t="s">
        <v>1486</v>
      </c>
      <c r="C125" s="288">
        <v>0</v>
      </c>
      <c r="D125" s="293"/>
      <c r="E125" s="289" t="str">
        <f t="shared" si="9"/>
        <v/>
      </c>
      <c r="F125" s="290" t="str">
        <f t="shared" si="7"/>
        <v>否</v>
      </c>
      <c r="G125" s="271" t="str">
        <f t="shared" si="8"/>
        <v>项</v>
      </c>
    </row>
    <row r="126" s="267" customFormat="1" ht="36" customHeight="1" spans="1:7">
      <c r="A126" s="299">
        <v>2137199</v>
      </c>
      <c r="B126" s="292" t="s">
        <v>1493</v>
      </c>
      <c r="C126" s="288">
        <v>0</v>
      </c>
      <c r="D126" s="293"/>
      <c r="E126" s="289" t="str">
        <f t="shared" si="9"/>
        <v/>
      </c>
      <c r="F126" s="290" t="str">
        <f t="shared" si="7"/>
        <v>否</v>
      </c>
      <c r="G126" s="271" t="str">
        <f t="shared" si="8"/>
        <v>项</v>
      </c>
    </row>
    <row r="127" s="267" customFormat="1" ht="36" customHeight="1" spans="1:7">
      <c r="A127" s="298" t="s">
        <v>1494</v>
      </c>
      <c r="B127" s="296" t="s">
        <v>1335</v>
      </c>
      <c r="C127" s="288">
        <v>379</v>
      </c>
      <c r="D127" s="293">
        <v>1926</v>
      </c>
      <c r="E127" s="289">
        <f t="shared" si="9"/>
        <v>4.082</v>
      </c>
      <c r="F127" s="290"/>
      <c r="G127" s="271"/>
    </row>
    <row r="128" s="267" customFormat="1" ht="36" customHeight="1" spans="1:7">
      <c r="A128" s="299" t="s">
        <v>1495</v>
      </c>
      <c r="B128" s="292" t="s">
        <v>1496</v>
      </c>
      <c r="C128" s="288">
        <v>379</v>
      </c>
      <c r="D128" s="293"/>
      <c r="E128" s="289">
        <f t="shared" si="9"/>
        <v>-1</v>
      </c>
      <c r="F128" s="290"/>
      <c r="G128" s="271"/>
    </row>
    <row r="129" s="267" customFormat="1" ht="38" customHeight="1" spans="1:7">
      <c r="A129" s="299" t="s">
        <v>1497</v>
      </c>
      <c r="B129" s="292" t="s">
        <v>1498</v>
      </c>
      <c r="C129" s="288"/>
      <c r="D129" s="293">
        <v>1926</v>
      </c>
      <c r="E129" s="289" t="str">
        <f t="shared" si="9"/>
        <v/>
      </c>
      <c r="F129" s="290"/>
      <c r="G129" s="271"/>
    </row>
    <row r="130" s="267" customFormat="1" ht="36" customHeight="1" spans="1:7">
      <c r="A130" s="286" t="s">
        <v>94</v>
      </c>
      <c r="B130" s="287" t="s">
        <v>1499</v>
      </c>
      <c r="C130" s="288">
        <v>0</v>
      </c>
      <c r="D130" s="288"/>
      <c r="E130" s="289" t="str">
        <f t="shared" si="9"/>
        <v/>
      </c>
      <c r="F130" s="290" t="str">
        <f t="shared" ref="F130:F139" si="10">IF(LEN(A130)=3,"是",IF(B130&lt;&gt;"",IF(SUM(C130:D130)&lt;&gt;0,"是","否"),"是"))</f>
        <v>是</v>
      </c>
      <c r="G130" s="271" t="str">
        <f t="shared" ref="G130:G139" si="11">IF(LEN(A130)=3,"类",IF(LEN(A130)=5,"款","项"))</f>
        <v>类</v>
      </c>
    </row>
    <row r="131" s="267" customFormat="1" ht="36" customHeight="1" spans="1:7">
      <c r="A131" s="286" t="s">
        <v>1500</v>
      </c>
      <c r="B131" s="296" t="s">
        <v>1501</v>
      </c>
      <c r="C131" s="288">
        <v>0</v>
      </c>
      <c r="D131" s="297"/>
      <c r="E131" s="289" t="str">
        <f t="shared" si="9"/>
        <v/>
      </c>
      <c r="F131" s="290" t="str">
        <f t="shared" si="10"/>
        <v>否</v>
      </c>
      <c r="G131" s="271" t="str">
        <f t="shared" si="11"/>
        <v>款</v>
      </c>
    </row>
    <row r="132" s="267" customFormat="1" ht="36" customHeight="1" spans="1:7">
      <c r="A132" s="291" t="s">
        <v>1502</v>
      </c>
      <c r="B132" s="292" t="s">
        <v>1503</v>
      </c>
      <c r="C132" s="288">
        <v>0</v>
      </c>
      <c r="D132" s="293"/>
      <c r="E132" s="289" t="str">
        <f t="shared" si="9"/>
        <v/>
      </c>
      <c r="F132" s="290" t="str">
        <f t="shared" si="10"/>
        <v>否</v>
      </c>
      <c r="G132" s="271" t="str">
        <f t="shared" si="11"/>
        <v>项</v>
      </c>
    </row>
    <row r="133" s="267" customFormat="1" ht="36" customHeight="1" spans="1:7">
      <c r="A133" s="291" t="s">
        <v>1504</v>
      </c>
      <c r="B133" s="292" t="s">
        <v>1505</v>
      </c>
      <c r="C133" s="288">
        <v>0</v>
      </c>
      <c r="D133" s="293"/>
      <c r="E133" s="289" t="str">
        <f t="shared" si="9"/>
        <v/>
      </c>
      <c r="F133" s="290" t="str">
        <f t="shared" si="10"/>
        <v>否</v>
      </c>
      <c r="G133" s="271" t="str">
        <f t="shared" si="11"/>
        <v>项</v>
      </c>
    </row>
    <row r="134" s="267" customFormat="1" ht="36" customHeight="1" spans="1:7">
      <c r="A134" s="291" t="s">
        <v>1506</v>
      </c>
      <c r="B134" s="292" t="s">
        <v>1507</v>
      </c>
      <c r="C134" s="288">
        <v>0</v>
      </c>
      <c r="D134" s="293"/>
      <c r="E134" s="289" t="str">
        <f t="shared" si="9"/>
        <v/>
      </c>
      <c r="F134" s="290" t="str">
        <f t="shared" si="10"/>
        <v>否</v>
      </c>
      <c r="G134" s="271" t="str">
        <f t="shared" si="11"/>
        <v>项</v>
      </c>
    </row>
    <row r="135" s="267" customFormat="1" ht="36" customHeight="1" spans="1:7">
      <c r="A135" s="291" t="s">
        <v>1508</v>
      </c>
      <c r="B135" s="292" t="s">
        <v>1509</v>
      </c>
      <c r="C135" s="288">
        <v>0</v>
      </c>
      <c r="D135" s="293"/>
      <c r="E135" s="289" t="str">
        <f t="shared" si="9"/>
        <v/>
      </c>
      <c r="F135" s="290" t="str">
        <f t="shared" si="10"/>
        <v>否</v>
      </c>
      <c r="G135" s="271" t="str">
        <f t="shared" si="11"/>
        <v>项</v>
      </c>
    </row>
    <row r="136" s="267" customFormat="1" ht="36" customHeight="1" spans="1:7">
      <c r="A136" s="286" t="s">
        <v>1510</v>
      </c>
      <c r="B136" s="287" t="s">
        <v>1511</v>
      </c>
      <c r="C136" s="288">
        <v>0</v>
      </c>
      <c r="D136" s="288"/>
      <c r="E136" s="289" t="str">
        <f t="shared" si="9"/>
        <v/>
      </c>
      <c r="F136" s="290" t="str">
        <f t="shared" si="10"/>
        <v>否</v>
      </c>
      <c r="G136" s="271" t="str">
        <f t="shared" si="11"/>
        <v>款</v>
      </c>
    </row>
    <row r="137" s="267" customFormat="1" ht="36" customHeight="1" spans="1:7">
      <c r="A137" s="291" t="s">
        <v>1512</v>
      </c>
      <c r="B137" s="292" t="s">
        <v>1507</v>
      </c>
      <c r="C137" s="288">
        <v>0</v>
      </c>
      <c r="D137" s="293"/>
      <c r="E137" s="289" t="str">
        <f t="shared" si="9"/>
        <v/>
      </c>
      <c r="F137" s="290" t="str">
        <f t="shared" si="10"/>
        <v>否</v>
      </c>
      <c r="G137" s="271" t="str">
        <f t="shared" si="11"/>
        <v>项</v>
      </c>
    </row>
    <row r="138" s="267" customFormat="1" ht="36" customHeight="1" spans="1:7">
      <c r="A138" s="291" t="s">
        <v>1513</v>
      </c>
      <c r="B138" s="292" t="s">
        <v>1514</v>
      </c>
      <c r="C138" s="288">
        <v>0</v>
      </c>
      <c r="D138" s="293"/>
      <c r="E138" s="289" t="str">
        <f t="shared" si="9"/>
        <v/>
      </c>
      <c r="F138" s="290" t="str">
        <f t="shared" si="10"/>
        <v>否</v>
      </c>
      <c r="G138" s="271" t="str">
        <f t="shared" si="11"/>
        <v>项</v>
      </c>
    </row>
    <row r="139" s="267" customFormat="1" ht="36" customHeight="1" spans="1:7">
      <c r="A139" s="291" t="s">
        <v>1515</v>
      </c>
      <c r="B139" s="292" t="s">
        <v>1516</v>
      </c>
      <c r="C139" s="288">
        <v>0</v>
      </c>
      <c r="D139" s="293"/>
      <c r="E139" s="289" t="str">
        <f>IF(C139&gt;0,D139/C139-1,IF(C139&lt;0,-(D139/C139-1),""))</f>
        <v/>
      </c>
      <c r="F139" s="290" t="str">
        <f t="shared" si="10"/>
        <v>否</v>
      </c>
      <c r="G139" s="271" t="str">
        <f t="shared" si="11"/>
        <v>项</v>
      </c>
    </row>
    <row r="140" s="267" customFormat="1" ht="36" customHeight="1" spans="1:7">
      <c r="A140" s="291" t="s">
        <v>1517</v>
      </c>
      <c r="B140" s="294" t="s">
        <v>1518</v>
      </c>
      <c r="C140" s="288">
        <v>0</v>
      </c>
      <c r="D140" s="295"/>
      <c r="E140" s="289" t="str">
        <f t="shared" ref="E140:E203" si="12">IF(C140&gt;0,D140/C140-1,IF(C140&lt;0,-(D140/C140-1),""))</f>
        <v/>
      </c>
      <c r="F140" s="290" t="str">
        <f t="shared" ref="F140:F203" si="13">IF(LEN(A140)=3,"是",IF(B140&lt;&gt;"",IF(SUM(C140:D140)&lt;&gt;0,"是","否"),"是"))</f>
        <v>否</v>
      </c>
      <c r="G140" s="271" t="str">
        <f t="shared" ref="G140:G203" si="14">IF(LEN(A140)=3,"类",IF(LEN(A140)=5,"款","项"))</f>
        <v>项</v>
      </c>
    </row>
    <row r="141" s="267" customFormat="1" ht="36" customHeight="1" spans="1:7">
      <c r="A141" s="286" t="s">
        <v>1519</v>
      </c>
      <c r="B141" s="287" t="s">
        <v>1520</v>
      </c>
      <c r="C141" s="288">
        <v>0</v>
      </c>
      <c r="D141" s="288"/>
      <c r="E141" s="289" t="str">
        <f t="shared" si="12"/>
        <v/>
      </c>
      <c r="F141" s="290" t="str">
        <f t="shared" si="13"/>
        <v>否</v>
      </c>
      <c r="G141" s="271" t="str">
        <f t="shared" si="14"/>
        <v>款</v>
      </c>
    </row>
    <row r="142" s="267" customFormat="1" ht="36" customHeight="1" spans="1:7">
      <c r="A142" s="291" t="s">
        <v>1521</v>
      </c>
      <c r="B142" s="292" t="s">
        <v>1522</v>
      </c>
      <c r="C142" s="288">
        <v>0</v>
      </c>
      <c r="D142" s="293"/>
      <c r="E142" s="289" t="str">
        <f t="shared" si="12"/>
        <v/>
      </c>
      <c r="F142" s="290" t="str">
        <f t="shared" si="13"/>
        <v>否</v>
      </c>
      <c r="G142" s="271" t="str">
        <f t="shared" si="14"/>
        <v>项</v>
      </c>
    </row>
    <row r="143" s="267" customFormat="1" ht="36" customHeight="1" spans="1:7">
      <c r="A143" s="291" t="s">
        <v>1523</v>
      </c>
      <c r="B143" s="294" t="s">
        <v>1524</v>
      </c>
      <c r="C143" s="288">
        <v>0</v>
      </c>
      <c r="D143" s="295"/>
      <c r="E143" s="289" t="str">
        <f t="shared" si="12"/>
        <v/>
      </c>
      <c r="F143" s="290" t="str">
        <f t="shared" si="13"/>
        <v>否</v>
      </c>
      <c r="G143" s="271" t="str">
        <f t="shared" si="14"/>
        <v>项</v>
      </c>
    </row>
    <row r="144" s="267" customFormat="1" ht="36" customHeight="1" spans="1:7">
      <c r="A144" s="291" t="s">
        <v>1525</v>
      </c>
      <c r="B144" s="294" t="s">
        <v>1526</v>
      </c>
      <c r="C144" s="288">
        <v>0</v>
      </c>
      <c r="D144" s="295"/>
      <c r="E144" s="289" t="str">
        <f t="shared" si="12"/>
        <v/>
      </c>
      <c r="F144" s="290" t="str">
        <f t="shared" si="13"/>
        <v>否</v>
      </c>
      <c r="G144" s="271" t="str">
        <f t="shared" si="14"/>
        <v>项</v>
      </c>
    </row>
    <row r="145" s="267" customFormat="1" ht="36" customHeight="1" spans="1:7">
      <c r="A145" s="291" t="s">
        <v>1527</v>
      </c>
      <c r="B145" s="292" t="s">
        <v>1528</v>
      </c>
      <c r="C145" s="288">
        <v>0</v>
      </c>
      <c r="D145" s="293"/>
      <c r="E145" s="289" t="str">
        <f t="shared" si="12"/>
        <v/>
      </c>
      <c r="F145" s="290" t="str">
        <f t="shared" si="13"/>
        <v>否</v>
      </c>
      <c r="G145" s="271" t="str">
        <f t="shared" si="14"/>
        <v>项</v>
      </c>
    </row>
    <row r="146" s="267" customFormat="1" ht="36" customHeight="1" spans="1:7">
      <c r="A146" s="286" t="s">
        <v>1529</v>
      </c>
      <c r="B146" s="296" t="s">
        <v>1530</v>
      </c>
      <c r="C146" s="288">
        <v>0</v>
      </c>
      <c r="D146" s="297"/>
      <c r="E146" s="289" t="str">
        <f t="shared" si="12"/>
        <v/>
      </c>
      <c r="F146" s="290" t="str">
        <f t="shared" si="13"/>
        <v>否</v>
      </c>
      <c r="G146" s="271" t="str">
        <f t="shared" si="14"/>
        <v>款</v>
      </c>
    </row>
    <row r="147" s="267" customFormat="1" ht="36" customHeight="1" spans="1:7">
      <c r="A147" s="291" t="s">
        <v>1531</v>
      </c>
      <c r="B147" s="292" t="s">
        <v>1532</v>
      </c>
      <c r="C147" s="288">
        <v>0</v>
      </c>
      <c r="D147" s="293"/>
      <c r="E147" s="289" t="str">
        <f t="shared" si="12"/>
        <v/>
      </c>
      <c r="F147" s="290" t="str">
        <f t="shared" si="13"/>
        <v>否</v>
      </c>
      <c r="G147" s="271" t="str">
        <f t="shared" si="14"/>
        <v>项</v>
      </c>
    </row>
    <row r="148" s="267" customFormat="1" ht="36" customHeight="1" spans="1:7">
      <c r="A148" s="291" t="s">
        <v>1533</v>
      </c>
      <c r="B148" s="292" t="s">
        <v>1534</v>
      </c>
      <c r="C148" s="288">
        <v>0</v>
      </c>
      <c r="D148" s="293"/>
      <c r="E148" s="289" t="str">
        <f t="shared" si="12"/>
        <v/>
      </c>
      <c r="F148" s="290" t="str">
        <f t="shared" si="13"/>
        <v>否</v>
      </c>
      <c r="G148" s="271" t="str">
        <f t="shared" si="14"/>
        <v>项</v>
      </c>
    </row>
    <row r="149" s="267" customFormat="1" ht="36" customHeight="1" spans="1:7">
      <c r="A149" s="291" t="s">
        <v>1535</v>
      </c>
      <c r="B149" s="292" t="s">
        <v>1536</v>
      </c>
      <c r="C149" s="288">
        <v>0</v>
      </c>
      <c r="D149" s="293"/>
      <c r="E149" s="289" t="str">
        <f t="shared" si="12"/>
        <v/>
      </c>
      <c r="F149" s="290" t="str">
        <f t="shared" si="13"/>
        <v>否</v>
      </c>
      <c r="G149" s="271" t="str">
        <f t="shared" si="14"/>
        <v>项</v>
      </c>
    </row>
    <row r="150" s="267" customFormat="1" ht="36" customHeight="1" spans="1:7">
      <c r="A150" s="291" t="s">
        <v>1537</v>
      </c>
      <c r="B150" s="292" t="s">
        <v>1538</v>
      </c>
      <c r="C150" s="288">
        <v>0</v>
      </c>
      <c r="D150" s="293"/>
      <c r="E150" s="289" t="str">
        <f t="shared" si="12"/>
        <v/>
      </c>
      <c r="F150" s="290" t="str">
        <f t="shared" si="13"/>
        <v>否</v>
      </c>
      <c r="G150" s="271" t="str">
        <f t="shared" si="14"/>
        <v>项</v>
      </c>
    </row>
    <row r="151" s="267" customFormat="1" ht="36" customHeight="1" spans="1:7">
      <c r="A151" s="291" t="s">
        <v>1539</v>
      </c>
      <c r="B151" s="292" t="s">
        <v>1540</v>
      </c>
      <c r="C151" s="288">
        <v>0</v>
      </c>
      <c r="D151" s="293"/>
      <c r="E151" s="289" t="str">
        <f t="shared" si="12"/>
        <v/>
      </c>
      <c r="F151" s="290" t="str">
        <f t="shared" si="13"/>
        <v>否</v>
      </c>
      <c r="G151" s="271" t="str">
        <f t="shared" si="14"/>
        <v>项</v>
      </c>
    </row>
    <row r="152" s="267" customFormat="1" ht="36" customHeight="1" spans="1:7">
      <c r="A152" s="291" t="s">
        <v>1541</v>
      </c>
      <c r="B152" s="292" t="s">
        <v>1542</v>
      </c>
      <c r="C152" s="288">
        <v>0</v>
      </c>
      <c r="D152" s="293"/>
      <c r="E152" s="289" t="str">
        <f t="shared" si="12"/>
        <v/>
      </c>
      <c r="F152" s="290" t="str">
        <f t="shared" si="13"/>
        <v>否</v>
      </c>
      <c r="G152" s="271" t="str">
        <f t="shared" si="14"/>
        <v>项</v>
      </c>
    </row>
    <row r="153" s="267" customFormat="1" ht="36" customHeight="1" spans="1:7">
      <c r="A153" s="291" t="s">
        <v>1543</v>
      </c>
      <c r="B153" s="292" t="s">
        <v>1544</v>
      </c>
      <c r="C153" s="288">
        <v>0</v>
      </c>
      <c r="D153" s="293"/>
      <c r="E153" s="289" t="str">
        <f t="shared" si="12"/>
        <v/>
      </c>
      <c r="F153" s="290" t="str">
        <f t="shared" si="13"/>
        <v>否</v>
      </c>
      <c r="G153" s="271" t="str">
        <f t="shared" si="14"/>
        <v>项</v>
      </c>
    </row>
    <row r="154" s="267" customFormat="1" ht="36" customHeight="1" spans="1:7">
      <c r="A154" s="291" t="s">
        <v>1545</v>
      </c>
      <c r="B154" s="292" t="s">
        <v>1546</v>
      </c>
      <c r="C154" s="288">
        <v>0</v>
      </c>
      <c r="D154" s="293"/>
      <c r="E154" s="289" t="str">
        <f t="shared" si="12"/>
        <v/>
      </c>
      <c r="F154" s="290" t="str">
        <f t="shared" si="13"/>
        <v>否</v>
      </c>
      <c r="G154" s="271" t="str">
        <f t="shared" si="14"/>
        <v>项</v>
      </c>
    </row>
    <row r="155" s="267" customFormat="1" ht="36" customHeight="1" spans="1:7">
      <c r="A155" s="286" t="s">
        <v>1547</v>
      </c>
      <c r="B155" s="296" t="s">
        <v>1548</v>
      </c>
      <c r="C155" s="288">
        <v>0</v>
      </c>
      <c r="D155" s="297"/>
      <c r="E155" s="289" t="str">
        <f t="shared" si="12"/>
        <v/>
      </c>
      <c r="F155" s="290" t="str">
        <f t="shared" si="13"/>
        <v>否</v>
      </c>
      <c r="G155" s="271" t="str">
        <f t="shared" si="14"/>
        <v>款</v>
      </c>
    </row>
    <row r="156" s="267" customFormat="1" ht="36" customHeight="1" spans="1:7">
      <c r="A156" s="291" t="s">
        <v>1549</v>
      </c>
      <c r="B156" s="292" t="s">
        <v>1550</v>
      </c>
      <c r="C156" s="288">
        <v>0</v>
      </c>
      <c r="D156" s="293"/>
      <c r="E156" s="289" t="str">
        <f t="shared" si="12"/>
        <v/>
      </c>
      <c r="F156" s="290" t="str">
        <f t="shared" si="13"/>
        <v>否</v>
      </c>
      <c r="G156" s="271" t="str">
        <f t="shared" si="14"/>
        <v>项</v>
      </c>
    </row>
    <row r="157" s="267" customFormat="1" ht="36" customHeight="1" spans="1:7">
      <c r="A157" s="291" t="s">
        <v>1551</v>
      </c>
      <c r="B157" s="292" t="s">
        <v>1552</v>
      </c>
      <c r="C157" s="288">
        <v>0</v>
      </c>
      <c r="D157" s="293"/>
      <c r="E157" s="289" t="str">
        <f t="shared" si="12"/>
        <v/>
      </c>
      <c r="F157" s="290" t="str">
        <f t="shared" si="13"/>
        <v>否</v>
      </c>
      <c r="G157" s="271" t="str">
        <f t="shared" si="14"/>
        <v>项</v>
      </c>
    </row>
    <row r="158" s="267" customFormat="1" ht="36" customHeight="1" spans="1:7">
      <c r="A158" s="291" t="s">
        <v>1553</v>
      </c>
      <c r="B158" s="292" t="s">
        <v>1554</v>
      </c>
      <c r="C158" s="288">
        <v>0</v>
      </c>
      <c r="D158" s="293"/>
      <c r="E158" s="289" t="str">
        <f t="shared" si="12"/>
        <v/>
      </c>
      <c r="F158" s="290" t="str">
        <f t="shared" si="13"/>
        <v>否</v>
      </c>
      <c r="G158" s="271" t="str">
        <f t="shared" si="14"/>
        <v>项</v>
      </c>
    </row>
    <row r="159" s="267" customFormat="1" ht="36" customHeight="1" spans="1:7">
      <c r="A159" s="291" t="s">
        <v>1555</v>
      </c>
      <c r="B159" s="292" t="s">
        <v>1556</v>
      </c>
      <c r="C159" s="288">
        <v>0</v>
      </c>
      <c r="D159" s="293"/>
      <c r="E159" s="289" t="str">
        <f t="shared" si="12"/>
        <v/>
      </c>
      <c r="F159" s="290" t="str">
        <f t="shared" si="13"/>
        <v>否</v>
      </c>
      <c r="G159" s="271" t="str">
        <f t="shared" si="14"/>
        <v>项</v>
      </c>
    </row>
    <row r="160" s="267" customFormat="1" ht="36" customHeight="1" spans="1:7">
      <c r="A160" s="291" t="s">
        <v>1557</v>
      </c>
      <c r="B160" s="292" t="s">
        <v>1558</v>
      </c>
      <c r="C160" s="288">
        <v>0</v>
      </c>
      <c r="D160" s="293"/>
      <c r="E160" s="289" t="str">
        <f t="shared" si="12"/>
        <v/>
      </c>
      <c r="F160" s="290" t="str">
        <f t="shared" si="13"/>
        <v>否</v>
      </c>
      <c r="G160" s="271" t="str">
        <f t="shared" si="14"/>
        <v>项</v>
      </c>
    </row>
    <row r="161" s="267" customFormat="1" ht="36" customHeight="1" spans="1:7">
      <c r="A161" s="291" t="s">
        <v>1559</v>
      </c>
      <c r="B161" s="292" t="s">
        <v>1560</v>
      </c>
      <c r="C161" s="288">
        <v>0</v>
      </c>
      <c r="D161" s="293"/>
      <c r="E161" s="289" t="str">
        <f t="shared" si="12"/>
        <v/>
      </c>
      <c r="F161" s="290" t="str">
        <f t="shared" si="13"/>
        <v>否</v>
      </c>
      <c r="G161" s="271" t="str">
        <f t="shared" si="14"/>
        <v>项</v>
      </c>
    </row>
    <row r="162" s="267" customFormat="1" ht="36" customHeight="1" spans="1:7">
      <c r="A162" s="286" t="s">
        <v>1561</v>
      </c>
      <c r="B162" s="287" t="s">
        <v>1562</v>
      </c>
      <c r="C162" s="288">
        <v>0</v>
      </c>
      <c r="D162" s="288"/>
      <c r="E162" s="289" t="str">
        <f t="shared" si="12"/>
        <v/>
      </c>
      <c r="F162" s="290" t="str">
        <f t="shared" si="13"/>
        <v>否</v>
      </c>
      <c r="G162" s="271" t="str">
        <f t="shared" si="14"/>
        <v>款</v>
      </c>
    </row>
    <row r="163" s="267" customFormat="1" ht="36" customHeight="1" spans="1:7">
      <c r="A163" s="291" t="s">
        <v>1563</v>
      </c>
      <c r="B163" s="294" t="s">
        <v>1564</v>
      </c>
      <c r="C163" s="288">
        <v>0</v>
      </c>
      <c r="D163" s="295"/>
      <c r="E163" s="289" t="str">
        <f t="shared" si="12"/>
        <v/>
      </c>
      <c r="F163" s="290" t="str">
        <f t="shared" si="13"/>
        <v>否</v>
      </c>
      <c r="G163" s="271" t="str">
        <f t="shared" si="14"/>
        <v>项</v>
      </c>
    </row>
    <row r="164" s="267" customFormat="1" ht="36" customHeight="1" spans="1:7">
      <c r="A164" s="291" t="s">
        <v>1565</v>
      </c>
      <c r="B164" s="292" t="s">
        <v>1566</v>
      </c>
      <c r="C164" s="288">
        <v>0</v>
      </c>
      <c r="D164" s="293"/>
      <c r="E164" s="289" t="str">
        <f t="shared" si="12"/>
        <v/>
      </c>
      <c r="F164" s="290" t="str">
        <f t="shared" si="13"/>
        <v>否</v>
      </c>
      <c r="G164" s="271" t="str">
        <f t="shared" si="14"/>
        <v>项</v>
      </c>
    </row>
    <row r="165" s="267" customFormat="1" ht="36" customHeight="1" spans="1:7">
      <c r="A165" s="291" t="s">
        <v>1567</v>
      </c>
      <c r="B165" s="294" t="s">
        <v>1568</v>
      </c>
      <c r="C165" s="288">
        <v>0</v>
      </c>
      <c r="D165" s="295"/>
      <c r="E165" s="289" t="str">
        <f t="shared" si="12"/>
        <v/>
      </c>
      <c r="F165" s="290" t="str">
        <f t="shared" si="13"/>
        <v>否</v>
      </c>
      <c r="G165" s="271" t="str">
        <f t="shared" si="14"/>
        <v>项</v>
      </c>
    </row>
    <row r="166" s="267" customFormat="1" ht="36" customHeight="1" spans="1:7">
      <c r="A166" s="291" t="s">
        <v>1569</v>
      </c>
      <c r="B166" s="294" t="s">
        <v>1570</v>
      </c>
      <c r="C166" s="288">
        <v>0</v>
      </c>
      <c r="D166" s="295"/>
      <c r="E166" s="289" t="str">
        <f t="shared" si="12"/>
        <v/>
      </c>
      <c r="F166" s="290" t="str">
        <f t="shared" si="13"/>
        <v>否</v>
      </c>
      <c r="G166" s="271" t="str">
        <f t="shared" si="14"/>
        <v>项</v>
      </c>
    </row>
    <row r="167" s="267" customFormat="1" ht="36" customHeight="1" spans="1:7">
      <c r="A167" s="291" t="s">
        <v>1571</v>
      </c>
      <c r="B167" s="292" t="s">
        <v>1572</v>
      </c>
      <c r="C167" s="288">
        <v>0</v>
      </c>
      <c r="D167" s="293"/>
      <c r="E167" s="289" t="str">
        <f t="shared" si="12"/>
        <v/>
      </c>
      <c r="F167" s="290" t="str">
        <f t="shared" si="13"/>
        <v>否</v>
      </c>
      <c r="G167" s="271" t="str">
        <f t="shared" si="14"/>
        <v>项</v>
      </c>
    </row>
    <row r="168" s="267" customFormat="1" ht="36" customHeight="1" spans="1:7">
      <c r="A168" s="291" t="s">
        <v>1573</v>
      </c>
      <c r="B168" s="292" t="s">
        <v>1574</v>
      </c>
      <c r="C168" s="288">
        <v>0</v>
      </c>
      <c r="D168" s="293"/>
      <c r="E168" s="289" t="str">
        <f t="shared" si="12"/>
        <v/>
      </c>
      <c r="F168" s="290" t="str">
        <f t="shared" si="13"/>
        <v>否</v>
      </c>
      <c r="G168" s="271" t="str">
        <f t="shared" si="14"/>
        <v>项</v>
      </c>
    </row>
    <row r="169" s="267" customFormat="1" ht="36" customHeight="1" spans="1:7">
      <c r="A169" s="291" t="s">
        <v>1575</v>
      </c>
      <c r="B169" s="292" t="s">
        <v>1576</v>
      </c>
      <c r="C169" s="288">
        <v>0</v>
      </c>
      <c r="D169" s="293"/>
      <c r="E169" s="289" t="str">
        <f t="shared" si="12"/>
        <v/>
      </c>
      <c r="F169" s="290" t="str">
        <f t="shared" si="13"/>
        <v>否</v>
      </c>
      <c r="G169" s="271" t="str">
        <f t="shared" si="14"/>
        <v>项</v>
      </c>
    </row>
    <row r="170" s="267" customFormat="1" ht="36" customHeight="1" spans="1:7">
      <c r="A170" s="291" t="s">
        <v>1577</v>
      </c>
      <c r="B170" s="292" t="s">
        <v>1578</v>
      </c>
      <c r="C170" s="288">
        <v>0</v>
      </c>
      <c r="D170" s="293"/>
      <c r="E170" s="289" t="str">
        <f t="shared" si="12"/>
        <v/>
      </c>
      <c r="F170" s="290" t="str">
        <f t="shared" si="13"/>
        <v>否</v>
      </c>
      <c r="G170" s="271" t="str">
        <f t="shared" si="14"/>
        <v>项</v>
      </c>
    </row>
    <row r="171" s="267" customFormat="1" ht="36" customHeight="1" spans="1:7">
      <c r="A171" s="286" t="s">
        <v>1579</v>
      </c>
      <c r="B171" s="296" t="s">
        <v>1580</v>
      </c>
      <c r="C171" s="288">
        <v>0</v>
      </c>
      <c r="D171" s="297"/>
      <c r="E171" s="289" t="str">
        <f t="shared" si="12"/>
        <v/>
      </c>
      <c r="F171" s="290" t="str">
        <f t="shared" si="13"/>
        <v>否</v>
      </c>
      <c r="G171" s="271" t="str">
        <f t="shared" si="14"/>
        <v>款</v>
      </c>
    </row>
    <row r="172" s="267" customFormat="1" ht="36" customHeight="1" spans="1:7">
      <c r="A172" s="291" t="s">
        <v>1581</v>
      </c>
      <c r="B172" s="292" t="s">
        <v>1503</v>
      </c>
      <c r="C172" s="288">
        <v>0</v>
      </c>
      <c r="D172" s="293"/>
      <c r="E172" s="289" t="str">
        <f t="shared" si="12"/>
        <v/>
      </c>
      <c r="F172" s="290" t="str">
        <f t="shared" si="13"/>
        <v>否</v>
      </c>
      <c r="G172" s="271" t="str">
        <f t="shared" si="14"/>
        <v>项</v>
      </c>
    </row>
    <row r="173" s="267" customFormat="1" ht="36" customHeight="1" spans="1:7">
      <c r="A173" s="291" t="s">
        <v>1582</v>
      </c>
      <c r="B173" s="292" t="s">
        <v>1583</v>
      </c>
      <c r="C173" s="288">
        <v>0</v>
      </c>
      <c r="D173" s="293"/>
      <c r="E173" s="289" t="str">
        <f t="shared" si="12"/>
        <v/>
      </c>
      <c r="F173" s="290" t="str">
        <f t="shared" si="13"/>
        <v>否</v>
      </c>
      <c r="G173" s="271" t="str">
        <f t="shared" si="14"/>
        <v>项</v>
      </c>
    </row>
    <row r="174" s="267" customFormat="1" ht="36" customHeight="1" spans="1:7">
      <c r="A174" s="286" t="s">
        <v>1584</v>
      </c>
      <c r="B174" s="296" t="s">
        <v>1585</v>
      </c>
      <c r="C174" s="288">
        <v>0</v>
      </c>
      <c r="D174" s="297"/>
      <c r="E174" s="289" t="str">
        <f t="shared" si="12"/>
        <v/>
      </c>
      <c r="F174" s="290" t="str">
        <f t="shared" si="13"/>
        <v>否</v>
      </c>
      <c r="G174" s="271" t="str">
        <f t="shared" si="14"/>
        <v>款</v>
      </c>
    </row>
    <row r="175" s="267" customFormat="1" ht="36" customHeight="1" spans="1:7">
      <c r="A175" s="291" t="s">
        <v>1586</v>
      </c>
      <c r="B175" s="292" t="s">
        <v>1503</v>
      </c>
      <c r="C175" s="288">
        <v>0</v>
      </c>
      <c r="D175" s="293"/>
      <c r="E175" s="289" t="str">
        <f t="shared" si="12"/>
        <v/>
      </c>
      <c r="F175" s="290" t="str">
        <f t="shared" si="13"/>
        <v>否</v>
      </c>
      <c r="G175" s="271" t="str">
        <f t="shared" si="14"/>
        <v>项</v>
      </c>
    </row>
    <row r="176" s="267" customFormat="1" ht="36" customHeight="1" spans="1:7">
      <c r="A176" s="291" t="s">
        <v>1587</v>
      </c>
      <c r="B176" s="292" t="s">
        <v>1588</v>
      </c>
      <c r="C176" s="288">
        <v>0</v>
      </c>
      <c r="D176" s="293"/>
      <c r="E176" s="289" t="str">
        <f t="shared" si="12"/>
        <v/>
      </c>
      <c r="F176" s="290" t="str">
        <f t="shared" si="13"/>
        <v>否</v>
      </c>
      <c r="G176" s="271" t="str">
        <f t="shared" si="14"/>
        <v>项</v>
      </c>
    </row>
    <row r="177" s="267" customFormat="1" ht="36" customHeight="1" spans="1:7">
      <c r="A177" s="286" t="s">
        <v>1589</v>
      </c>
      <c r="B177" s="296" t="s">
        <v>1590</v>
      </c>
      <c r="C177" s="288">
        <v>0</v>
      </c>
      <c r="D177" s="297"/>
      <c r="E177" s="289" t="str">
        <f t="shared" si="12"/>
        <v/>
      </c>
      <c r="F177" s="290" t="str">
        <f t="shared" si="13"/>
        <v>否</v>
      </c>
      <c r="G177" s="271" t="str">
        <f t="shared" si="14"/>
        <v>款</v>
      </c>
    </row>
    <row r="178" s="267" customFormat="1" ht="36" customHeight="1" spans="1:7">
      <c r="A178" s="286" t="s">
        <v>1591</v>
      </c>
      <c r="B178" s="296" t="s">
        <v>1592</v>
      </c>
      <c r="C178" s="288">
        <v>0</v>
      </c>
      <c r="D178" s="297"/>
      <c r="E178" s="289" t="str">
        <f t="shared" si="12"/>
        <v/>
      </c>
      <c r="F178" s="290" t="str">
        <f t="shared" si="13"/>
        <v>否</v>
      </c>
      <c r="G178" s="271" t="str">
        <f t="shared" si="14"/>
        <v>款</v>
      </c>
    </row>
    <row r="179" s="267" customFormat="1" ht="36" customHeight="1" spans="1:7">
      <c r="A179" s="291" t="s">
        <v>1593</v>
      </c>
      <c r="B179" s="292" t="s">
        <v>1522</v>
      </c>
      <c r="C179" s="288">
        <v>0</v>
      </c>
      <c r="D179" s="293"/>
      <c r="E179" s="289" t="str">
        <f t="shared" si="12"/>
        <v/>
      </c>
      <c r="F179" s="290" t="str">
        <f t="shared" si="13"/>
        <v>否</v>
      </c>
      <c r="G179" s="271" t="str">
        <f t="shared" si="14"/>
        <v>项</v>
      </c>
    </row>
    <row r="180" s="267" customFormat="1" ht="36" customHeight="1" spans="1:7">
      <c r="A180" s="291" t="s">
        <v>1594</v>
      </c>
      <c r="B180" s="292" t="s">
        <v>1526</v>
      </c>
      <c r="C180" s="288">
        <v>0</v>
      </c>
      <c r="D180" s="293"/>
      <c r="E180" s="289" t="str">
        <f t="shared" si="12"/>
        <v/>
      </c>
      <c r="F180" s="290" t="str">
        <f t="shared" si="13"/>
        <v>否</v>
      </c>
      <c r="G180" s="271" t="str">
        <f t="shared" si="14"/>
        <v>项</v>
      </c>
    </row>
    <row r="181" s="267" customFormat="1" ht="36" customHeight="1" spans="1:7">
      <c r="A181" s="291" t="s">
        <v>1595</v>
      </c>
      <c r="B181" s="292" t="s">
        <v>1596</v>
      </c>
      <c r="C181" s="288">
        <v>0</v>
      </c>
      <c r="D181" s="293"/>
      <c r="E181" s="289" t="str">
        <f t="shared" si="12"/>
        <v/>
      </c>
      <c r="F181" s="290" t="str">
        <f t="shared" si="13"/>
        <v>否</v>
      </c>
      <c r="G181" s="271" t="str">
        <f t="shared" si="14"/>
        <v>项</v>
      </c>
    </row>
    <row r="182" s="267" customFormat="1" ht="36" customHeight="1" spans="1:7">
      <c r="A182" s="286" t="s">
        <v>96</v>
      </c>
      <c r="B182" s="287" t="s">
        <v>1597</v>
      </c>
      <c r="C182" s="288">
        <v>0</v>
      </c>
      <c r="D182" s="288"/>
      <c r="E182" s="289" t="str">
        <f t="shared" si="12"/>
        <v/>
      </c>
      <c r="F182" s="290" t="str">
        <f t="shared" si="13"/>
        <v>是</v>
      </c>
      <c r="G182" s="271" t="str">
        <f t="shared" si="14"/>
        <v>类</v>
      </c>
    </row>
    <row r="183" s="267" customFormat="1" ht="36" customHeight="1" spans="1:7">
      <c r="A183" s="286" t="s">
        <v>1598</v>
      </c>
      <c r="B183" s="287" t="s">
        <v>1599</v>
      </c>
      <c r="C183" s="288">
        <v>0</v>
      </c>
      <c r="D183" s="288"/>
      <c r="E183" s="289" t="str">
        <f t="shared" si="12"/>
        <v/>
      </c>
      <c r="F183" s="290" t="str">
        <f t="shared" si="13"/>
        <v>否</v>
      </c>
      <c r="G183" s="271" t="str">
        <f t="shared" si="14"/>
        <v>款</v>
      </c>
    </row>
    <row r="184" s="267" customFormat="1" ht="36" customHeight="1" spans="1:7">
      <c r="A184" s="291" t="s">
        <v>1600</v>
      </c>
      <c r="B184" s="294" t="s">
        <v>1601</v>
      </c>
      <c r="C184" s="288">
        <v>0</v>
      </c>
      <c r="D184" s="295"/>
      <c r="E184" s="289" t="str">
        <f t="shared" si="12"/>
        <v/>
      </c>
      <c r="F184" s="290" t="str">
        <f t="shared" si="13"/>
        <v>否</v>
      </c>
      <c r="G184" s="271" t="str">
        <f t="shared" si="14"/>
        <v>项</v>
      </c>
    </row>
    <row r="185" s="267" customFormat="1" ht="36" customHeight="1" spans="1:7">
      <c r="A185" s="291" t="s">
        <v>1602</v>
      </c>
      <c r="B185" s="292" t="s">
        <v>1603</v>
      </c>
      <c r="C185" s="288">
        <v>0</v>
      </c>
      <c r="D185" s="293"/>
      <c r="E185" s="289" t="str">
        <f t="shared" si="12"/>
        <v/>
      </c>
      <c r="F185" s="290" t="str">
        <f t="shared" si="13"/>
        <v>否</v>
      </c>
      <c r="G185" s="271" t="str">
        <f t="shared" si="14"/>
        <v>项</v>
      </c>
    </row>
    <row r="186" s="267" customFormat="1" ht="36" customHeight="1" spans="1:7">
      <c r="A186" s="286">
        <v>221</v>
      </c>
      <c r="B186" s="287" t="s">
        <v>1604</v>
      </c>
      <c r="C186" s="288">
        <v>165</v>
      </c>
      <c r="D186" s="288"/>
      <c r="E186" s="289">
        <f t="shared" si="12"/>
        <v>-1</v>
      </c>
      <c r="F186" s="290"/>
      <c r="G186" s="271"/>
    </row>
    <row r="187" s="267" customFormat="1" ht="36" customHeight="1" spans="1:7">
      <c r="A187" s="286">
        <v>22198</v>
      </c>
      <c r="B187" s="296" t="s">
        <v>1365</v>
      </c>
      <c r="C187" s="288">
        <v>165</v>
      </c>
      <c r="D187" s="293"/>
      <c r="E187" s="289">
        <f t="shared" si="12"/>
        <v>-1</v>
      </c>
      <c r="F187" s="290"/>
      <c r="G187" s="271"/>
    </row>
    <row r="188" s="267" customFormat="1" ht="36" customHeight="1" spans="1:7">
      <c r="A188" s="291">
        <v>2219899</v>
      </c>
      <c r="B188" s="292" t="s">
        <v>1605</v>
      </c>
      <c r="C188" s="288">
        <v>165</v>
      </c>
      <c r="D188" s="293"/>
      <c r="E188" s="289">
        <f t="shared" si="12"/>
        <v>-1</v>
      </c>
      <c r="F188" s="290"/>
      <c r="G188" s="271"/>
    </row>
    <row r="189" s="267" customFormat="1" ht="36" customHeight="1" spans="1:7">
      <c r="A189" s="286" t="s">
        <v>118</v>
      </c>
      <c r="B189" s="287" t="s">
        <v>1606</v>
      </c>
      <c r="C189" s="288">
        <v>1913</v>
      </c>
      <c r="D189" s="288">
        <v>4300</v>
      </c>
      <c r="E189" s="289">
        <f t="shared" si="12"/>
        <v>1.248</v>
      </c>
      <c r="F189" s="290" t="str">
        <f t="shared" ref="F189:F214" si="15">IF(LEN(A189)=3,"是",IF(B189&lt;&gt;"",IF(SUM(C189:D189)&lt;&gt;0,"是","否"),"是"))</f>
        <v>是</v>
      </c>
      <c r="G189" s="271" t="str">
        <f t="shared" ref="G189:G214" si="16">IF(LEN(A189)=3,"类",IF(LEN(A189)=5,"款","项"))</f>
        <v>类</v>
      </c>
    </row>
    <row r="190" s="267" customFormat="1" ht="36" customHeight="1" spans="1:7">
      <c r="A190" s="286" t="s">
        <v>1607</v>
      </c>
      <c r="B190" s="287" t="s">
        <v>1608</v>
      </c>
      <c r="C190" s="288">
        <v>0</v>
      </c>
      <c r="D190" s="288"/>
      <c r="E190" s="289" t="str">
        <f t="shared" si="12"/>
        <v/>
      </c>
      <c r="F190" s="290" t="str">
        <f t="shared" si="15"/>
        <v>否</v>
      </c>
      <c r="G190" s="271" t="str">
        <f t="shared" si="16"/>
        <v>款</v>
      </c>
    </row>
    <row r="191" s="267" customFormat="1" ht="36" customHeight="1" spans="1:7">
      <c r="A191" s="291" t="s">
        <v>1609</v>
      </c>
      <c r="B191" s="294" t="s">
        <v>1610</v>
      </c>
      <c r="C191" s="288">
        <v>0</v>
      </c>
      <c r="D191" s="295"/>
      <c r="E191" s="289" t="str">
        <f t="shared" si="12"/>
        <v/>
      </c>
      <c r="F191" s="290" t="str">
        <f t="shared" si="15"/>
        <v>否</v>
      </c>
      <c r="G191" s="271" t="str">
        <f t="shared" si="16"/>
        <v>项</v>
      </c>
    </row>
    <row r="192" s="267" customFormat="1" ht="36" customHeight="1" spans="1:7">
      <c r="A192" s="291" t="s">
        <v>1611</v>
      </c>
      <c r="B192" s="294" t="s">
        <v>1612</v>
      </c>
      <c r="C192" s="288">
        <v>0</v>
      </c>
      <c r="D192" s="295"/>
      <c r="E192" s="289" t="str">
        <f t="shared" si="12"/>
        <v/>
      </c>
      <c r="F192" s="290" t="str">
        <f t="shared" si="15"/>
        <v>否</v>
      </c>
      <c r="G192" s="271" t="str">
        <f t="shared" si="16"/>
        <v>项</v>
      </c>
    </row>
    <row r="193" s="267" customFormat="1" ht="36" customHeight="1" spans="1:7">
      <c r="A193" s="291" t="s">
        <v>1613</v>
      </c>
      <c r="B193" s="292" t="s">
        <v>1614</v>
      </c>
      <c r="C193" s="288">
        <v>0</v>
      </c>
      <c r="D193" s="293"/>
      <c r="E193" s="289" t="str">
        <f t="shared" si="12"/>
        <v/>
      </c>
      <c r="F193" s="290" t="str">
        <f t="shared" si="15"/>
        <v>否</v>
      </c>
      <c r="G193" s="271" t="str">
        <f t="shared" si="16"/>
        <v>项</v>
      </c>
    </row>
    <row r="194" s="267" customFormat="1" ht="36" customHeight="1" spans="1:7">
      <c r="A194" s="286" t="s">
        <v>1615</v>
      </c>
      <c r="B194" s="287" t="s">
        <v>1616</v>
      </c>
      <c r="C194" s="288">
        <v>0</v>
      </c>
      <c r="D194" s="288"/>
      <c r="E194" s="289" t="str">
        <f t="shared" si="12"/>
        <v/>
      </c>
      <c r="F194" s="290" t="str">
        <f t="shared" si="15"/>
        <v>否</v>
      </c>
      <c r="G194" s="271" t="str">
        <f t="shared" si="16"/>
        <v>款</v>
      </c>
    </row>
    <row r="195" s="267" customFormat="1" ht="36" customHeight="1" spans="1:7">
      <c r="A195" s="291" t="s">
        <v>1617</v>
      </c>
      <c r="B195" s="292" t="s">
        <v>1618</v>
      </c>
      <c r="C195" s="288">
        <v>0</v>
      </c>
      <c r="D195" s="293"/>
      <c r="E195" s="289" t="str">
        <f t="shared" si="12"/>
        <v/>
      </c>
      <c r="F195" s="290" t="str">
        <f t="shared" si="15"/>
        <v>否</v>
      </c>
      <c r="G195" s="271" t="str">
        <f t="shared" si="16"/>
        <v>项</v>
      </c>
    </row>
    <row r="196" s="267" customFormat="1" ht="36" customHeight="1" spans="1:7">
      <c r="A196" s="291" t="s">
        <v>1619</v>
      </c>
      <c r="B196" s="292" t="s">
        <v>1620</v>
      </c>
      <c r="C196" s="288">
        <v>0</v>
      </c>
      <c r="D196" s="293"/>
      <c r="E196" s="289" t="str">
        <f t="shared" si="12"/>
        <v/>
      </c>
      <c r="F196" s="290" t="str">
        <f t="shared" si="15"/>
        <v>否</v>
      </c>
      <c r="G196" s="271" t="str">
        <f t="shared" si="16"/>
        <v>项</v>
      </c>
    </row>
    <row r="197" s="267" customFormat="1" ht="36" customHeight="1" spans="1:7">
      <c r="A197" s="291" t="s">
        <v>1621</v>
      </c>
      <c r="B197" s="294" t="s">
        <v>1622</v>
      </c>
      <c r="C197" s="288">
        <v>0</v>
      </c>
      <c r="D197" s="295"/>
      <c r="E197" s="289" t="str">
        <f t="shared" si="12"/>
        <v/>
      </c>
      <c r="F197" s="290" t="str">
        <f t="shared" si="15"/>
        <v>否</v>
      </c>
      <c r="G197" s="271" t="str">
        <f t="shared" si="16"/>
        <v>项</v>
      </c>
    </row>
    <row r="198" s="267" customFormat="1" ht="36" customHeight="1" spans="1:7">
      <c r="A198" s="291" t="s">
        <v>1623</v>
      </c>
      <c r="B198" s="294" t="s">
        <v>1624</v>
      </c>
      <c r="C198" s="288">
        <v>0</v>
      </c>
      <c r="D198" s="295"/>
      <c r="E198" s="289" t="str">
        <f t="shared" si="12"/>
        <v/>
      </c>
      <c r="F198" s="290" t="str">
        <f t="shared" si="15"/>
        <v>否</v>
      </c>
      <c r="G198" s="271" t="str">
        <f t="shared" si="16"/>
        <v>项</v>
      </c>
    </row>
    <row r="199" s="267" customFormat="1" ht="36" customHeight="1" spans="1:7">
      <c r="A199" s="291" t="s">
        <v>1625</v>
      </c>
      <c r="B199" s="292" t="s">
        <v>1626</v>
      </c>
      <c r="C199" s="288">
        <v>0</v>
      </c>
      <c r="D199" s="293"/>
      <c r="E199" s="289" t="str">
        <f t="shared" si="12"/>
        <v/>
      </c>
      <c r="F199" s="290" t="str">
        <f t="shared" si="15"/>
        <v>否</v>
      </c>
      <c r="G199" s="271" t="str">
        <f t="shared" si="16"/>
        <v>项</v>
      </c>
    </row>
    <row r="200" s="267" customFormat="1" ht="36" customHeight="1" spans="1:7">
      <c r="A200" s="291" t="s">
        <v>1627</v>
      </c>
      <c r="B200" s="292" t="s">
        <v>1628</v>
      </c>
      <c r="C200" s="288">
        <v>0</v>
      </c>
      <c r="D200" s="293"/>
      <c r="E200" s="289" t="str">
        <f t="shared" si="12"/>
        <v/>
      </c>
      <c r="F200" s="290" t="str">
        <f t="shared" si="15"/>
        <v>否</v>
      </c>
      <c r="G200" s="271" t="str">
        <f t="shared" si="16"/>
        <v>项</v>
      </c>
    </row>
    <row r="201" s="267" customFormat="1" ht="36" customHeight="1" spans="1:7">
      <c r="A201" s="291" t="s">
        <v>1629</v>
      </c>
      <c r="B201" s="294" t="s">
        <v>1630</v>
      </c>
      <c r="C201" s="288">
        <v>0</v>
      </c>
      <c r="D201" s="295"/>
      <c r="E201" s="289" t="str">
        <f t="shared" si="12"/>
        <v/>
      </c>
      <c r="F201" s="290" t="str">
        <f t="shared" si="15"/>
        <v>否</v>
      </c>
      <c r="G201" s="271" t="str">
        <f t="shared" si="16"/>
        <v>项</v>
      </c>
    </row>
    <row r="202" s="267" customFormat="1" ht="36" customHeight="1" spans="1:7">
      <c r="A202" s="291" t="s">
        <v>1631</v>
      </c>
      <c r="B202" s="292" t="s">
        <v>1632</v>
      </c>
      <c r="C202" s="288">
        <v>0</v>
      </c>
      <c r="D202" s="293"/>
      <c r="E202" s="289" t="str">
        <f t="shared" si="12"/>
        <v/>
      </c>
      <c r="F202" s="290" t="str">
        <f t="shared" si="15"/>
        <v>否</v>
      </c>
      <c r="G202" s="271" t="str">
        <f t="shared" si="16"/>
        <v>项</v>
      </c>
    </row>
    <row r="203" s="267" customFormat="1" ht="36" customHeight="1" spans="1:7">
      <c r="A203" s="286" t="s">
        <v>1633</v>
      </c>
      <c r="B203" s="287" t="s">
        <v>1634</v>
      </c>
      <c r="C203" s="288">
        <v>1913</v>
      </c>
      <c r="D203" s="288">
        <v>473</v>
      </c>
      <c r="E203" s="289">
        <f t="shared" si="12"/>
        <v>-0.753</v>
      </c>
      <c r="F203" s="290" t="str">
        <f t="shared" si="15"/>
        <v>是</v>
      </c>
      <c r="G203" s="271" t="str">
        <f t="shared" si="16"/>
        <v>款</v>
      </c>
    </row>
    <row r="204" s="267" customFormat="1" ht="36" customHeight="1" spans="1:7">
      <c r="A204" s="299">
        <v>2296001</v>
      </c>
      <c r="B204" s="292" t="s">
        <v>1635</v>
      </c>
      <c r="C204" s="288">
        <v>0</v>
      </c>
      <c r="D204" s="293"/>
      <c r="E204" s="289" t="str">
        <f t="shared" ref="E204:E218" si="17">IF(C204&gt;0,D204/C204-1,IF(C204&lt;0,-(D204/C204-1),""))</f>
        <v/>
      </c>
      <c r="F204" s="290" t="str">
        <f t="shared" si="15"/>
        <v>否</v>
      </c>
      <c r="G204" s="271" t="str">
        <f t="shared" si="16"/>
        <v>项</v>
      </c>
    </row>
    <row r="205" s="267" customFormat="1" ht="36" customHeight="1" spans="1:7">
      <c r="A205" s="291" t="s">
        <v>1636</v>
      </c>
      <c r="B205" s="294" t="s">
        <v>1637</v>
      </c>
      <c r="C205" s="288">
        <v>1080</v>
      </c>
      <c r="D205" s="295">
        <v>318</v>
      </c>
      <c r="E205" s="289">
        <f t="shared" si="17"/>
        <v>-0.706</v>
      </c>
      <c r="F205" s="290" t="str">
        <f t="shared" si="15"/>
        <v>是</v>
      </c>
      <c r="G205" s="271" t="str">
        <f t="shared" si="16"/>
        <v>项</v>
      </c>
    </row>
    <row r="206" s="267" customFormat="1" ht="36" customHeight="1" spans="1:7">
      <c r="A206" s="291" t="s">
        <v>1638</v>
      </c>
      <c r="B206" s="294" t="s">
        <v>1639</v>
      </c>
      <c r="C206" s="288">
        <v>110</v>
      </c>
      <c r="D206" s="295"/>
      <c r="E206" s="289">
        <f t="shared" si="17"/>
        <v>-1</v>
      </c>
      <c r="F206" s="290" t="str">
        <f t="shared" si="15"/>
        <v>是</v>
      </c>
      <c r="G206" s="271" t="str">
        <f t="shared" si="16"/>
        <v>项</v>
      </c>
    </row>
    <row r="207" s="267" customFormat="1" ht="36" customHeight="1" spans="1:7">
      <c r="A207" s="291" t="s">
        <v>1640</v>
      </c>
      <c r="B207" s="292" t="s">
        <v>1641</v>
      </c>
      <c r="C207" s="288">
        <v>0</v>
      </c>
      <c r="D207" s="293"/>
      <c r="E207" s="289" t="str">
        <f t="shared" si="17"/>
        <v/>
      </c>
      <c r="F207" s="290" t="str">
        <f t="shared" si="15"/>
        <v>否</v>
      </c>
      <c r="G207" s="271" t="str">
        <f t="shared" si="16"/>
        <v>项</v>
      </c>
    </row>
    <row r="208" s="267" customFormat="1" ht="36" customHeight="1" spans="1:7">
      <c r="A208" s="291" t="s">
        <v>1642</v>
      </c>
      <c r="B208" s="292" t="s">
        <v>1643</v>
      </c>
      <c r="C208" s="288">
        <v>0</v>
      </c>
      <c r="D208" s="293"/>
      <c r="E208" s="289" t="str">
        <f t="shared" si="17"/>
        <v/>
      </c>
      <c r="F208" s="290" t="str">
        <f t="shared" si="15"/>
        <v>否</v>
      </c>
      <c r="G208" s="271" t="str">
        <f t="shared" si="16"/>
        <v>项</v>
      </c>
    </row>
    <row r="209" s="267" customFormat="1" ht="36" customHeight="1" spans="1:7">
      <c r="A209" s="291" t="s">
        <v>1644</v>
      </c>
      <c r="B209" s="294" t="s">
        <v>1645</v>
      </c>
      <c r="C209" s="288">
        <v>62</v>
      </c>
      <c r="D209" s="295">
        <v>155</v>
      </c>
      <c r="E209" s="289">
        <f t="shared" si="17"/>
        <v>1.5</v>
      </c>
      <c r="F209" s="290" t="str">
        <f t="shared" si="15"/>
        <v>是</v>
      </c>
      <c r="G209" s="271" t="str">
        <f t="shared" si="16"/>
        <v>项</v>
      </c>
    </row>
    <row r="210" s="267" customFormat="1" ht="36" customHeight="1" spans="1:7">
      <c r="A210" s="291" t="s">
        <v>1646</v>
      </c>
      <c r="B210" s="292" t="s">
        <v>1647</v>
      </c>
      <c r="C210" s="288">
        <v>0</v>
      </c>
      <c r="D210" s="293"/>
      <c r="E210" s="289" t="str">
        <f t="shared" si="17"/>
        <v/>
      </c>
      <c r="F210" s="290" t="str">
        <f t="shared" si="15"/>
        <v>否</v>
      </c>
      <c r="G210" s="271" t="str">
        <f t="shared" si="16"/>
        <v>项</v>
      </c>
    </row>
    <row r="211" s="267" customFormat="1" ht="36" customHeight="1" spans="1:7">
      <c r="A211" s="291" t="s">
        <v>1648</v>
      </c>
      <c r="B211" s="292" t="s">
        <v>1649</v>
      </c>
      <c r="C211" s="288">
        <v>0</v>
      </c>
      <c r="D211" s="293"/>
      <c r="E211" s="289" t="str">
        <f t="shared" si="17"/>
        <v/>
      </c>
      <c r="F211" s="290" t="str">
        <f t="shared" si="15"/>
        <v>否</v>
      </c>
      <c r="G211" s="271" t="str">
        <f t="shared" si="16"/>
        <v>项</v>
      </c>
    </row>
    <row r="212" s="267" customFormat="1" ht="36" customHeight="1" spans="1:7">
      <c r="A212" s="291" t="s">
        <v>1650</v>
      </c>
      <c r="B212" s="292" t="s">
        <v>1651</v>
      </c>
      <c r="C212" s="288">
        <v>0</v>
      </c>
      <c r="D212" s="293"/>
      <c r="E212" s="289" t="str">
        <f t="shared" si="17"/>
        <v/>
      </c>
      <c r="F212" s="290" t="str">
        <f t="shared" si="15"/>
        <v>否</v>
      </c>
      <c r="G212" s="271" t="str">
        <f t="shared" si="16"/>
        <v>项</v>
      </c>
    </row>
    <row r="213" s="267" customFormat="1" ht="36" customHeight="1" spans="1:7">
      <c r="A213" s="291" t="s">
        <v>1652</v>
      </c>
      <c r="B213" s="292" t="s">
        <v>1653</v>
      </c>
      <c r="C213" s="288">
        <v>0</v>
      </c>
      <c r="D213" s="293"/>
      <c r="E213" s="289" t="str">
        <f t="shared" si="17"/>
        <v/>
      </c>
      <c r="F213" s="290" t="str">
        <f t="shared" si="15"/>
        <v>否</v>
      </c>
      <c r="G213" s="271" t="str">
        <f t="shared" si="16"/>
        <v>项</v>
      </c>
    </row>
    <row r="214" s="267" customFormat="1" ht="36" customHeight="1" spans="1:7">
      <c r="A214" s="291" t="s">
        <v>1654</v>
      </c>
      <c r="B214" s="294" t="s">
        <v>1655</v>
      </c>
      <c r="C214" s="288">
        <v>661</v>
      </c>
      <c r="D214" s="295"/>
      <c r="E214" s="289">
        <f t="shared" si="17"/>
        <v>-1</v>
      </c>
      <c r="F214" s="290" t="str">
        <f t="shared" si="15"/>
        <v>是</v>
      </c>
      <c r="G214" s="271" t="str">
        <f t="shared" si="16"/>
        <v>项</v>
      </c>
    </row>
    <row r="215" s="267" customFormat="1" ht="38" customHeight="1" spans="1:7">
      <c r="A215" s="286">
        <v>22998</v>
      </c>
      <c r="B215" s="287" t="s">
        <v>1656</v>
      </c>
      <c r="C215" s="288"/>
      <c r="D215" s="300">
        <v>3827</v>
      </c>
      <c r="E215" s="289" t="str">
        <f t="shared" si="17"/>
        <v/>
      </c>
      <c r="F215" s="290"/>
      <c r="G215" s="271"/>
    </row>
    <row r="216" s="267" customFormat="1" ht="38" customHeight="1" spans="1:7">
      <c r="A216" s="299" t="s">
        <v>1657</v>
      </c>
      <c r="B216" s="292" t="s">
        <v>1658</v>
      </c>
      <c r="C216" s="288"/>
      <c r="D216" s="293">
        <v>3827</v>
      </c>
      <c r="E216" s="289" t="str">
        <f t="shared" si="17"/>
        <v/>
      </c>
      <c r="F216" s="290"/>
      <c r="G216" s="271"/>
    </row>
    <row r="217" s="267" customFormat="1" ht="36" customHeight="1" spans="1:7">
      <c r="A217" s="286" t="s">
        <v>114</v>
      </c>
      <c r="B217" s="287" t="s">
        <v>1659</v>
      </c>
      <c r="C217" s="288">
        <v>11807</v>
      </c>
      <c r="D217" s="288">
        <v>14607</v>
      </c>
      <c r="E217" s="289">
        <f t="shared" si="17"/>
        <v>0.237</v>
      </c>
      <c r="F217" s="290" t="str">
        <f>IF(LEN(A217)=3,"是",IF(B217&lt;&gt;"",IF(SUM(C217:D217)&lt;&gt;0,"是","否"),"是"))</f>
        <v>是</v>
      </c>
      <c r="G217" s="271" t="str">
        <f>IF(LEN(A217)=3,"类",IF(LEN(A217)=5,"款","项"))</f>
        <v>类</v>
      </c>
    </row>
    <row r="218" s="267" customFormat="1" ht="38" customHeight="1" spans="1:7">
      <c r="A218" s="286">
        <v>23204</v>
      </c>
      <c r="B218" s="296" t="s">
        <v>1660</v>
      </c>
      <c r="C218" s="288">
        <v>11807</v>
      </c>
      <c r="D218" s="293">
        <v>14607</v>
      </c>
      <c r="E218" s="289">
        <f t="shared" si="17"/>
        <v>0.237</v>
      </c>
      <c r="F218" s="290"/>
      <c r="G218" s="271"/>
    </row>
    <row r="219" s="267" customFormat="1" ht="36" customHeight="1" spans="1:7">
      <c r="A219" s="291" t="s">
        <v>1661</v>
      </c>
      <c r="B219" s="292" t="s">
        <v>1662</v>
      </c>
      <c r="C219" s="288">
        <v>0</v>
      </c>
      <c r="D219" s="293"/>
      <c r="E219" s="289" t="str">
        <f t="shared" ref="E219:E270" si="18">IF(C219&gt;0,D219/C219-1,IF(C219&lt;0,-(D219/C219-1),""))</f>
        <v/>
      </c>
      <c r="F219" s="290" t="str">
        <f t="shared" ref="F219:F275" si="19">IF(LEN(A219)=3,"是",IF(B219&lt;&gt;"",IF(SUM(C219:D219)&lt;&gt;0,"是","否"),"是"))</f>
        <v>否</v>
      </c>
      <c r="G219" s="271" t="str">
        <f t="shared" ref="G219:G273" si="20">IF(LEN(A219)=3,"类",IF(LEN(A219)=5,"款","项"))</f>
        <v>项</v>
      </c>
    </row>
    <row r="220" s="267" customFormat="1" ht="36" customHeight="1" spans="1:7">
      <c r="A220" s="291" t="s">
        <v>1663</v>
      </c>
      <c r="B220" s="292" t="s">
        <v>1664</v>
      </c>
      <c r="C220" s="288">
        <v>0</v>
      </c>
      <c r="D220" s="293"/>
      <c r="E220" s="289" t="str">
        <f t="shared" si="18"/>
        <v/>
      </c>
      <c r="F220" s="290" t="str">
        <f t="shared" si="19"/>
        <v>否</v>
      </c>
      <c r="G220" s="271" t="str">
        <f t="shared" si="20"/>
        <v>项</v>
      </c>
    </row>
    <row r="221" s="267" customFormat="1" ht="36" customHeight="1" spans="1:7">
      <c r="A221" s="291" t="s">
        <v>1665</v>
      </c>
      <c r="B221" s="292" t="s">
        <v>1666</v>
      </c>
      <c r="C221" s="288">
        <v>0</v>
      </c>
      <c r="D221" s="293"/>
      <c r="E221" s="289" t="str">
        <f t="shared" si="18"/>
        <v/>
      </c>
      <c r="F221" s="290" t="str">
        <f t="shared" si="19"/>
        <v>否</v>
      </c>
      <c r="G221" s="271" t="str">
        <f t="shared" si="20"/>
        <v>项</v>
      </c>
    </row>
    <row r="222" s="267" customFormat="1" ht="36" customHeight="1" spans="1:7">
      <c r="A222" s="291" t="s">
        <v>1667</v>
      </c>
      <c r="B222" s="292" t="s">
        <v>1668</v>
      </c>
      <c r="C222" s="288">
        <v>573</v>
      </c>
      <c r="D222" s="293">
        <v>801</v>
      </c>
      <c r="E222" s="289">
        <f t="shared" si="18"/>
        <v>0.398</v>
      </c>
      <c r="F222" s="290" t="str">
        <f t="shared" si="19"/>
        <v>是</v>
      </c>
      <c r="G222" s="271" t="str">
        <f t="shared" si="20"/>
        <v>项</v>
      </c>
    </row>
    <row r="223" s="267" customFormat="1" ht="36" customHeight="1" spans="1:7">
      <c r="A223" s="291" t="s">
        <v>1669</v>
      </c>
      <c r="B223" s="292" t="s">
        <v>1670</v>
      </c>
      <c r="C223" s="288">
        <v>0</v>
      </c>
      <c r="D223" s="293"/>
      <c r="E223" s="289" t="str">
        <f t="shared" si="18"/>
        <v/>
      </c>
      <c r="F223" s="290" t="str">
        <f t="shared" si="19"/>
        <v>否</v>
      </c>
      <c r="G223" s="271" t="str">
        <f t="shared" si="20"/>
        <v>项</v>
      </c>
    </row>
    <row r="224" s="267" customFormat="1" ht="36" customHeight="1" spans="1:7">
      <c r="A224" s="291" t="s">
        <v>1671</v>
      </c>
      <c r="B224" s="292" t="s">
        <v>1672</v>
      </c>
      <c r="C224" s="288">
        <v>0</v>
      </c>
      <c r="D224" s="293"/>
      <c r="E224" s="289" t="str">
        <f t="shared" si="18"/>
        <v/>
      </c>
      <c r="F224" s="290" t="str">
        <f t="shared" si="19"/>
        <v>否</v>
      </c>
      <c r="G224" s="271" t="str">
        <f t="shared" si="20"/>
        <v>项</v>
      </c>
    </row>
    <row r="225" s="267" customFormat="1" ht="36" customHeight="1" spans="1:7">
      <c r="A225" s="291" t="s">
        <v>1673</v>
      </c>
      <c r="B225" s="292" t="s">
        <v>1674</v>
      </c>
      <c r="C225" s="288">
        <v>0</v>
      </c>
      <c r="D225" s="293"/>
      <c r="E225" s="289" t="str">
        <f t="shared" si="18"/>
        <v/>
      </c>
      <c r="F225" s="290" t="str">
        <f t="shared" si="19"/>
        <v>否</v>
      </c>
      <c r="G225" s="271" t="str">
        <f t="shared" si="20"/>
        <v>项</v>
      </c>
    </row>
    <row r="226" s="267" customFormat="1" ht="36" customHeight="1" spans="1:7">
      <c r="A226" s="291" t="s">
        <v>1675</v>
      </c>
      <c r="B226" s="292" t="s">
        <v>1676</v>
      </c>
      <c r="C226" s="288">
        <v>0</v>
      </c>
      <c r="D226" s="293"/>
      <c r="E226" s="289" t="str">
        <f t="shared" si="18"/>
        <v/>
      </c>
      <c r="F226" s="290" t="str">
        <f t="shared" si="19"/>
        <v>否</v>
      </c>
      <c r="G226" s="271" t="str">
        <f t="shared" si="20"/>
        <v>项</v>
      </c>
    </row>
    <row r="227" s="267" customFormat="1" ht="36" customHeight="1" spans="1:7">
      <c r="A227" s="291" t="s">
        <v>1677</v>
      </c>
      <c r="B227" s="292" t="s">
        <v>1678</v>
      </c>
      <c r="C227" s="288">
        <v>0</v>
      </c>
      <c r="D227" s="293"/>
      <c r="E227" s="289" t="str">
        <f t="shared" si="18"/>
        <v/>
      </c>
      <c r="F227" s="290" t="str">
        <f t="shared" si="19"/>
        <v>否</v>
      </c>
      <c r="G227" s="271" t="str">
        <f t="shared" si="20"/>
        <v>项</v>
      </c>
    </row>
    <row r="228" s="267" customFormat="1" ht="36" customHeight="1" spans="1:7">
      <c r="A228" s="291" t="s">
        <v>1679</v>
      </c>
      <c r="B228" s="292" t="s">
        <v>1680</v>
      </c>
      <c r="C228" s="288">
        <v>0</v>
      </c>
      <c r="D228" s="293"/>
      <c r="E228" s="289" t="str">
        <f t="shared" si="18"/>
        <v/>
      </c>
      <c r="F228" s="290" t="str">
        <f t="shared" si="19"/>
        <v>否</v>
      </c>
      <c r="G228" s="271" t="str">
        <f t="shared" si="20"/>
        <v>项</v>
      </c>
    </row>
    <row r="229" s="267" customFormat="1" ht="36" customHeight="1" spans="1:7">
      <c r="A229" s="291" t="s">
        <v>1681</v>
      </c>
      <c r="B229" s="292" t="s">
        <v>1682</v>
      </c>
      <c r="C229" s="288">
        <v>0</v>
      </c>
      <c r="D229" s="293"/>
      <c r="E229" s="289" t="str">
        <f t="shared" si="18"/>
        <v/>
      </c>
      <c r="F229" s="290" t="str">
        <f t="shared" si="19"/>
        <v>否</v>
      </c>
      <c r="G229" s="271" t="str">
        <f t="shared" si="20"/>
        <v>项</v>
      </c>
    </row>
    <row r="230" s="267" customFormat="1" ht="36" customHeight="1" spans="1:7">
      <c r="A230" s="291" t="s">
        <v>1683</v>
      </c>
      <c r="B230" s="292" t="s">
        <v>1684</v>
      </c>
      <c r="C230" s="288">
        <v>1496</v>
      </c>
      <c r="D230" s="293">
        <v>1493</v>
      </c>
      <c r="E230" s="289">
        <f t="shared" si="18"/>
        <v>-0.002</v>
      </c>
      <c r="F230" s="290" t="str">
        <f t="shared" si="19"/>
        <v>是</v>
      </c>
      <c r="G230" s="271" t="str">
        <f t="shared" si="20"/>
        <v>项</v>
      </c>
    </row>
    <row r="231" s="267" customFormat="1" ht="36" customHeight="1" spans="1:7">
      <c r="A231" s="291" t="s">
        <v>1685</v>
      </c>
      <c r="B231" s="292" t="s">
        <v>1686</v>
      </c>
      <c r="C231" s="288">
        <v>0</v>
      </c>
      <c r="D231" s="293"/>
      <c r="E231" s="289" t="str">
        <f t="shared" si="18"/>
        <v/>
      </c>
      <c r="F231" s="290" t="str">
        <f t="shared" si="19"/>
        <v>否</v>
      </c>
      <c r="G231" s="271" t="str">
        <f t="shared" si="20"/>
        <v>项</v>
      </c>
    </row>
    <row r="232" s="267" customFormat="1" ht="36" customHeight="1" spans="1:7">
      <c r="A232" s="291" t="s">
        <v>1687</v>
      </c>
      <c r="B232" s="292" t="s">
        <v>1688</v>
      </c>
      <c r="C232" s="288">
        <v>4719</v>
      </c>
      <c r="D232" s="293">
        <v>5003</v>
      </c>
      <c r="E232" s="289">
        <f t="shared" si="18"/>
        <v>0.06</v>
      </c>
      <c r="F232" s="290" t="str">
        <f t="shared" si="19"/>
        <v>是</v>
      </c>
      <c r="G232" s="271" t="str">
        <f t="shared" si="20"/>
        <v>项</v>
      </c>
    </row>
    <row r="233" s="267" customFormat="1" ht="36" customHeight="1" spans="1:7">
      <c r="A233" s="291" t="s">
        <v>1689</v>
      </c>
      <c r="B233" s="294" t="s">
        <v>1690</v>
      </c>
      <c r="C233" s="288">
        <v>3454</v>
      </c>
      <c r="D233" s="295">
        <v>3509</v>
      </c>
      <c r="E233" s="289">
        <f t="shared" si="18"/>
        <v>0.016</v>
      </c>
      <c r="F233" s="290" t="str">
        <f t="shared" si="19"/>
        <v>是</v>
      </c>
      <c r="G233" s="271" t="str">
        <f t="shared" si="20"/>
        <v>项</v>
      </c>
    </row>
    <row r="234" s="267" customFormat="1" ht="36" customHeight="1" spans="1:7">
      <c r="A234" s="291" t="s">
        <v>1691</v>
      </c>
      <c r="B234" s="294" t="s">
        <v>1692</v>
      </c>
      <c r="C234" s="288">
        <v>1565</v>
      </c>
      <c r="D234" s="295">
        <v>3801</v>
      </c>
      <c r="E234" s="289">
        <f t="shared" si="18"/>
        <v>1.429</v>
      </c>
      <c r="F234" s="290" t="str">
        <f t="shared" si="19"/>
        <v>是</v>
      </c>
      <c r="G234" s="271" t="str">
        <f t="shared" si="20"/>
        <v>项</v>
      </c>
    </row>
    <row r="235" s="267" customFormat="1" ht="36" customHeight="1" spans="1:7">
      <c r="A235" s="286" t="s">
        <v>116</v>
      </c>
      <c r="B235" s="287" t="s">
        <v>1693</v>
      </c>
      <c r="C235" s="288">
        <v>58</v>
      </c>
      <c r="D235" s="288">
        <v>134</v>
      </c>
      <c r="E235" s="289">
        <f t="shared" si="18"/>
        <v>1.31</v>
      </c>
      <c r="F235" s="290" t="str">
        <f t="shared" si="19"/>
        <v>是</v>
      </c>
      <c r="G235" s="271" t="str">
        <f t="shared" si="20"/>
        <v>类</v>
      </c>
    </row>
    <row r="236" s="267" customFormat="1" ht="36" customHeight="1" spans="1:7">
      <c r="A236" s="298">
        <v>23304</v>
      </c>
      <c r="B236" s="287" t="s">
        <v>1694</v>
      </c>
      <c r="C236" s="288">
        <v>58</v>
      </c>
      <c r="D236" s="288">
        <v>134</v>
      </c>
      <c r="E236" s="289">
        <f t="shared" si="18"/>
        <v>1.31</v>
      </c>
      <c r="F236" s="290" t="str">
        <f t="shared" si="19"/>
        <v>是</v>
      </c>
      <c r="G236" s="271" t="str">
        <f t="shared" si="20"/>
        <v>款</v>
      </c>
    </row>
    <row r="237" s="267" customFormat="1" ht="36" customHeight="1" spans="1:7">
      <c r="A237" s="291" t="s">
        <v>1695</v>
      </c>
      <c r="B237" s="292" t="s">
        <v>1696</v>
      </c>
      <c r="C237" s="288">
        <v>0</v>
      </c>
      <c r="D237" s="293"/>
      <c r="E237" s="289" t="str">
        <f t="shared" si="18"/>
        <v/>
      </c>
      <c r="F237" s="290" t="str">
        <f t="shared" si="19"/>
        <v>否</v>
      </c>
      <c r="G237" s="271" t="str">
        <f t="shared" si="20"/>
        <v>项</v>
      </c>
    </row>
    <row r="238" s="267" customFormat="1" ht="36" customHeight="1" spans="1:7">
      <c r="A238" s="291" t="s">
        <v>1697</v>
      </c>
      <c r="B238" s="292" t="s">
        <v>1698</v>
      </c>
      <c r="C238" s="288">
        <v>0</v>
      </c>
      <c r="D238" s="293"/>
      <c r="E238" s="289" t="str">
        <f t="shared" si="18"/>
        <v/>
      </c>
      <c r="F238" s="290" t="str">
        <f t="shared" si="19"/>
        <v>否</v>
      </c>
      <c r="G238" s="271" t="str">
        <f t="shared" si="20"/>
        <v>项</v>
      </c>
    </row>
    <row r="239" s="267" customFormat="1" ht="36" customHeight="1" spans="1:7">
      <c r="A239" s="291" t="s">
        <v>1699</v>
      </c>
      <c r="B239" s="292" t="s">
        <v>1700</v>
      </c>
      <c r="C239" s="288">
        <v>0</v>
      </c>
      <c r="D239" s="293"/>
      <c r="E239" s="289" t="str">
        <f t="shared" si="18"/>
        <v/>
      </c>
      <c r="F239" s="290" t="str">
        <f t="shared" si="19"/>
        <v>否</v>
      </c>
      <c r="G239" s="271" t="str">
        <f t="shared" si="20"/>
        <v>项</v>
      </c>
    </row>
    <row r="240" s="267" customFormat="1" ht="36" customHeight="1" spans="1:7">
      <c r="A240" s="291" t="s">
        <v>1701</v>
      </c>
      <c r="B240" s="292" t="s">
        <v>1702</v>
      </c>
      <c r="C240" s="288">
        <v>2</v>
      </c>
      <c r="D240" s="293">
        <v>2</v>
      </c>
      <c r="E240" s="289">
        <f t="shared" si="18"/>
        <v>0</v>
      </c>
      <c r="F240" s="290" t="str">
        <f t="shared" si="19"/>
        <v>是</v>
      </c>
      <c r="G240" s="271" t="str">
        <f t="shared" si="20"/>
        <v>项</v>
      </c>
    </row>
    <row r="241" s="267" customFormat="1" ht="36" customHeight="1" spans="1:7">
      <c r="A241" s="291" t="s">
        <v>1703</v>
      </c>
      <c r="B241" s="292" t="s">
        <v>1704</v>
      </c>
      <c r="C241" s="288">
        <v>0</v>
      </c>
      <c r="D241" s="293"/>
      <c r="E241" s="289" t="str">
        <f t="shared" si="18"/>
        <v/>
      </c>
      <c r="F241" s="290" t="str">
        <f t="shared" si="19"/>
        <v>否</v>
      </c>
      <c r="G241" s="271" t="str">
        <f t="shared" si="20"/>
        <v>项</v>
      </c>
    </row>
    <row r="242" s="267" customFormat="1" ht="36" customHeight="1" spans="1:7">
      <c r="A242" s="291" t="s">
        <v>1705</v>
      </c>
      <c r="B242" s="292" t="s">
        <v>1706</v>
      </c>
      <c r="C242" s="288">
        <v>0</v>
      </c>
      <c r="D242" s="293"/>
      <c r="E242" s="289" t="str">
        <f t="shared" si="18"/>
        <v/>
      </c>
      <c r="F242" s="290" t="str">
        <f t="shared" si="19"/>
        <v>否</v>
      </c>
      <c r="G242" s="271" t="str">
        <f t="shared" si="20"/>
        <v>项</v>
      </c>
    </row>
    <row r="243" s="267" customFormat="1" ht="36" customHeight="1" spans="1:7">
      <c r="A243" s="291" t="s">
        <v>1707</v>
      </c>
      <c r="B243" s="292" t="s">
        <v>1708</v>
      </c>
      <c r="C243" s="288">
        <v>0</v>
      </c>
      <c r="D243" s="293"/>
      <c r="E243" s="289" t="str">
        <f t="shared" si="18"/>
        <v/>
      </c>
      <c r="F243" s="290" t="str">
        <f t="shared" si="19"/>
        <v>否</v>
      </c>
      <c r="G243" s="271" t="str">
        <f t="shared" si="20"/>
        <v>项</v>
      </c>
    </row>
    <row r="244" s="267" customFormat="1" ht="36" customHeight="1" spans="1:7">
      <c r="A244" s="291" t="s">
        <v>1709</v>
      </c>
      <c r="B244" s="292" t="s">
        <v>1710</v>
      </c>
      <c r="C244" s="288">
        <v>0</v>
      </c>
      <c r="D244" s="293"/>
      <c r="E244" s="289" t="str">
        <f t="shared" si="18"/>
        <v/>
      </c>
      <c r="F244" s="290" t="str">
        <f t="shared" si="19"/>
        <v>否</v>
      </c>
      <c r="G244" s="271" t="str">
        <f t="shared" si="20"/>
        <v>项</v>
      </c>
    </row>
    <row r="245" s="267" customFormat="1" ht="36" customHeight="1" spans="1:7">
      <c r="A245" s="291" t="s">
        <v>1711</v>
      </c>
      <c r="B245" s="292" t="s">
        <v>1712</v>
      </c>
      <c r="C245" s="288">
        <v>0</v>
      </c>
      <c r="D245" s="293"/>
      <c r="E245" s="289" t="str">
        <f t="shared" si="18"/>
        <v/>
      </c>
      <c r="F245" s="290" t="str">
        <f t="shared" si="19"/>
        <v>否</v>
      </c>
      <c r="G245" s="271" t="str">
        <f t="shared" si="20"/>
        <v>项</v>
      </c>
    </row>
    <row r="246" s="267" customFormat="1" ht="36" customHeight="1" spans="1:7">
      <c r="A246" s="291" t="s">
        <v>1713</v>
      </c>
      <c r="B246" s="292" t="s">
        <v>1714</v>
      </c>
      <c r="C246" s="288">
        <v>0</v>
      </c>
      <c r="D246" s="293"/>
      <c r="E246" s="289" t="str">
        <f t="shared" si="18"/>
        <v/>
      </c>
      <c r="F246" s="290" t="str">
        <f t="shared" si="19"/>
        <v>否</v>
      </c>
      <c r="G246" s="271" t="str">
        <f t="shared" si="20"/>
        <v>项</v>
      </c>
    </row>
    <row r="247" s="267" customFormat="1" ht="36" customHeight="1" spans="1:7">
      <c r="A247" s="291" t="s">
        <v>1715</v>
      </c>
      <c r="B247" s="292" t="s">
        <v>1716</v>
      </c>
      <c r="C247" s="288">
        <v>0</v>
      </c>
      <c r="D247" s="293"/>
      <c r="E247" s="289" t="str">
        <f t="shared" si="18"/>
        <v/>
      </c>
      <c r="F247" s="290" t="str">
        <f t="shared" si="19"/>
        <v>否</v>
      </c>
      <c r="G247" s="271" t="str">
        <f t="shared" si="20"/>
        <v>项</v>
      </c>
    </row>
    <row r="248" s="267" customFormat="1" ht="36" customHeight="1" spans="1:7">
      <c r="A248" s="291" t="s">
        <v>1717</v>
      </c>
      <c r="B248" s="292" t="s">
        <v>1718</v>
      </c>
      <c r="C248" s="288">
        <v>0</v>
      </c>
      <c r="D248" s="293"/>
      <c r="E248" s="289" t="str">
        <f t="shared" si="18"/>
        <v/>
      </c>
      <c r="F248" s="290" t="str">
        <f t="shared" si="19"/>
        <v>否</v>
      </c>
      <c r="G248" s="271" t="str">
        <f t="shared" si="20"/>
        <v>项</v>
      </c>
    </row>
    <row r="249" s="267" customFormat="1" ht="36" customHeight="1" spans="1:7">
      <c r="A249" s="291" t="s">
        <v>1719</v>
      </c>
      <c r="B249" s="292" t="s">
        <v>1720</v>
      </c>
      <c r="C249" s="288">
        <v>0</v>
      </c>
      <c r="D249" s="293"/>
      <c r="E249" s="289" t="str">
        <f t="shared" si="18"/>
        <v/>
      </c>
      <c r="F249" s="290" t="str">
        <f t="shared" si="19"/>
        <v>否</v>
      </c>
      <c r="G249" s="271" t="str">
        <f t="shared" si="20"/>
        <v>项</v>
      </c>
    </row>
    <row r="250" s="267" customFormat="1" ht="36" customHeight="1" spans="1:7">
      <c r="A250" s="291" t="s">
        <v>1721</v>
      </c>
      <c r="B250" s="292" t="s">
        <v>1722</v>
      </c>
      <c r="C250" s="288">
        <v>0</v>
      </c>
      <c r="D250" s="293">
        <v>60</v>
      </c>
      <c r="E250" s="289" t="str">
        <f t="shared" si="18"/>
        <v/>
      </c>
      <c r="F250" s="290" t="str">
        <f t="shared" si="19"/>
        <v>是</v>
      </c>
      <c r="G250" s="271" t="str">
        <f t="shared" si="20"/>
        <v>项</v>
      </c>
    </row>
    <row r="251" s="267" customFormat="1" ht="36" customHeight="1" spans="1:7">
      <c r="A251" s="291" t="s">
        <v>1723</v>
      </c>
      <c r="B251" s="294" t="s">
        <v>1724</v>
      </c>
      <c r="C251" s="288">
        <v>0</v>
      </c>
      <c r="D251" s="295"/>
      <c r="E251" s="289" t="str">
        <f t="shared" si="18"/>
        <v/>
      </c>
      <c r="F251" s="290" t="str">
        <f t="shared" si="19"/>
        <v>否</v>
      </c>
      <c r="G251" s="271" t="str">
        <f t="shared" si="20"/>
        <v>项</v>
      </c>
    </row>
    <row r="252" s="267" customFormat="1" ht="36" customHeight="1" spans="1:7">
      <c r="A252" s="291" t="s">
        <v>1725</v>
      </c>
      <c r="B252" s="294" t="s">
        <v>1726</v>
      </c>
      <c r="C252" s="288">
        <v>56</v>
      </c>
      <c r="D252" s="295">
        <v>72</v>
      </c>
      <c r="E252" s="289">
        <f t="shared" si="18"/>
        <v>0.286</v>
      </c>
      <c r="F252" s="290" t="str">
        <f t="shared" si="19"/>
        <v>是</v>
      </c>
      <c r="G252" s="271" t="str">
        <f t="shared" si="20"/>
        <v>项</v>
      </c>
    </row>
    <row r="253" s="267" customFormat="1" ht="36" customHeight="1" spans="1:7">
      <c r="A253" s="298" t="s">
        <v>1727</v>
      </c>
      <c r="B253" s="287" t="s">
        <v>1728</v>
      </c>
      <c r="C253" s="288">
        <v>0</v>
      </c>
      <c r="D253" s="288"/>
      <c r="E253" s="289" t="str">
        <f t="shared" si="18"/>
        <v/>
      </c>
      <c r="F253" s="290" t="str">
        <f t="shared" si="19"/>
        <v>是</v>
      </c>
      <c r="G253" s="271" t="str">
        <f t="shared" si="20"/>
        <v>类</v>
      </c>
    </row>
    <row r="254" s="267" customFormat="1" ht="36" customHeight="1" spans="1:7">
      <c r="A254" s="298" t="s">
        <v>1729</v>
      </c>
      <c r="B254" s="296" t="s">
        <v>1730</v>
      </c>
      <c r="C254" s="288">
        <v>0</v>
      </c>
      <c r="D254" s="297"/>
      <c r="E254" s="289" t="str">
        <f t="shared" si="18"/>
        <v/>
      </c>
      <c r="F254" s="290" t="str">
        <f t="shared" si="19"/>
        <v>否</v>
      </c>
      <c r="G254" s="271" t="str">
        <f t="shared" si="20"/>
        <v>款</v>
      </c>
    </row>
    <row r="255" s="267" customFormat="1" ht="36" customHeight="1" spans="1:7">
      <c r="A255" s="299" t="s">
        <v>1731</v>
      </c>
      <c r="B255" s="292" t="s">
        <v>1732</v>
      </c>
      <c r="C255" s="288">
        <v>0</v>
      </c>
      <c r="D255" s="293"/>
      <c r="E255" s="289" t="str">
        <f t="shared" si="18"/>
        <v/>
      </c>
      <c r="F255" s="290" t="str">
        <f t="shared" si="19"/>
        <v>否</v>
      </c>
      <c r="G255" s="271" t="str">
        <f t="shared" si="20"/>
        <v>项</v>
      </c>
    </row>
    <row r="256" s="267" customFormat="1" ht="36" customHeight="1" spans="1:7">
      <c r="A256" s="299" t="s">
        <v>1733</v>
      </c>
      <c r="B256" s="292" t="s">
        <v>1734</v>
      </c>
      <c r="C256" s="288">
        <v>0</v>
      </c>
      <c r="D256" s="293"/>
      <c r="E256" s="289" t="str">
        <f t="shared" si="18"/>
        <v/>
      </c>
      <c r="F256" s="290" t="str">
        <f t="shared" si="19"/>
        <v>否</v>
      </c>
      <c r="G256" s="271" t="str">
        <f t="shared" si="20"/>
        <v>项</v>
      </c>
    </row>
    <row r="257" s="267" customFormat="1" ht="36" customHeight="1" spans="1:7">
      <c r="A257" s="299" t="s">
        <v>1735</v>
      </c>
      <c r="B257" s="292" t="s">
        <v>1736</v>
      </c>
      <c r="C257" s="288">
        <v>0</v>
      </c>
      <c r="D257" s="293"/>
      <c r="E257" s="289" t="str">
        <f t="shared" si="18"/>
        <v/>
      </c>
      <c r="F257" s="290" t="str">
        <f t="shared" si="19"/>
        <v>否</v>
      </c>
      <c r="G257" s="271" t="str">
        <f t="shared" si="20"/>
        <v>项</v>
      </c>
    </row>
    <row r="258" s="267" customFormat="1" ht="36" customHeight="1" spans="1:7">
      <c r="A258" s="299" t="s">
        <v>1737</v>
      </c>
      <c r="B258" s="292" t="s">
        <v>1738</v>
      </c>
      <c r="C258" s="288">
        <v>0</v>
      </c>
      <c r="D258" s="293"/>
      <c r="E258" s="289" t="str">
        <f t="shared" si="18"/>
        <v/>
      </c>
      <c r="F258" s="290" t="str">
        <f t="shared" si="19"/>
        <v>否</v>
      </c>
      <c r="G258" s="271" t="str">
        <f t="shared" si="20"/>
        <v>项</v>
      </c>
    </row>
    <row r="259" s="267" customFormat="1" ht="36" customHeight="1" spans="1:7">
      <c r="A259" s="299" t="s">
        <v>1739</v>
      </c>
      <c r="B259" s="292" t="s">
        <v>1740</v>
      </c>
      <c r="C259" s="288">
        <v>0</v>
      </c>
      <c r="D259" s="293"/>
      <c r="E259" s="289" t="str">
        <f t="shared" si="18"/>
        <v/>
      </c>
      <c r="F259" s="290" t="str">
        <f t="shared" si="19"/>
        <v>否</v>
      </c>
      <c r="G259" s="271" t="str">
        <f t="shared" si="20"/>
        <v>项</v>
      </c>
    </row>
    <row r="260" s="267" customFormat="1" ht="36" customHeight="1" spans="1:7">
      <c r="A260" s="299" t="s">
        <v>1741</v>
      </c>
      <c r="B260" s="292" t="s">
        <v>1742</v>
      </c>
      <c r="C260" s="288">
        <v>0</v>
      </c>
      <c r="D260" s="293"/>
      <c r="E260" s="289" t="str">
        <f t="shared" si="18"/>
        <v/>
      </c>
      <c r="F260" s="290" t="str">
        <f t="shared" si="19"/>
        <v>否</v>
      </c>
      <c r="G260" s="271" t="str">
        <f t="shared" si="20"/>
        <v>项</v>
      </c>
    </row>
    <row r="261" s="267" customFormat="1" ht="36" customHeight="1" spans="1:7">
      <c r="A261" s="299" t="s">
        <v>1743</v>
      </c>
      <c r="B261" s="292" t="s">
        <v>1744</v>
      </c>
      <c r="C261" s="288">
        <v>0</v>
      </c>
      <c r="D261" s="293"/>
      <c r="E261" s="289" t="str">
        <f t="shared" si="18"/>
        <v/>
      </c>
      <c r="F261" s="290" t="str">
        <f t="shared" si="19"/>
        <v>否</v>
      </c>
      <c r="G261" s="271" t="str">
        <f t="shared" si="20"/>
        <v>项</v>
      </c>
    </row>
    <row r="262" s="267" customFormat="1" ht="36" customHeight="1" spans="1:7">
      <c r="A262" s="299" t="s">
        <v>1745</v>
      </c>
      <c r="B262" s="292" t="s">
        <v>1746</v>
      </c>
      <c r="C262" s="288">
        <v>0</v>
      </c>
      <c r="D262" s="293"/>
      <c r="E262" s="289" t="str">
        <f t="shared" si="18"/>
        <v/>
      </c>
      <c r="F262" s="290" t="str">
        <f t="shared" si="19"/>
        <v>否</v>
      </c>
      <c r="G262" s="271" t="str">
        <f t="shared" si="20"/>
        <v>项</v>
      </c>
    </row>
    <row r="263" s="267" customFormat="1" ht="36" customHeight="1" spans="1:7">
      <c r="A263" s="299" t="s">
        <v>1747</v>
      </c>
      <c r="B263" s="292" t="s">
        <v>1748</v>
      </c>
      <c r="C263" s="288">
        <v>0</v>
      </c>
      <c r="D263" s="293"/>
      <c r="E263" s="289" t="str">
        <f t="shared" si="18"/>
        <v/>
      </c>
      <c r="F263" s="290" t="str">
        <f t="shared" si="19"/>
        <v>否</v>
      </c>
      <c r="G263" s="271" t="str">
        <f t="shared" si="20"/>
        <v>项</v>
      </c>
    </row>
    <row r="264" s="267" customFormat="1" ht="36" customHeight="1" spans="1:7">
      <c r="A264" s="299" t="s">
        <v>1749</v>
      </c>
      <c r="B264" s="292" t="s">
        <v>1750</v>
      </c>
      <c r="C264" s="288">
        <v>0</v>
      </c>
      <c r="D264" s="293"/>
      <c r="E264" s="289" t="str">
        <f t="shared" si="18"/>
        <v/>
      </c>
      <c r="F264" s="290" t="str">
        <f t="shared" si="19"/>
        <v>否</v>
      </c>
      <c r="G264" s="271" t="str">
        <f t="shared" si="20"/>
        <v>项</v>
      </c>
    </row>
    <row r="265" s="267" customFormat="1" ht="36" customHeight="1" spans="1:7">
      <c r="A265" s="299" t="s">
        <v>1751</v>
      </c>
      <c r="B265" s="292" t="s">
        <v>1752</v>
      </c>
      <c r="C265" s="288">
        <v>0</v>
      </c>
      <c r="D265" s="293"/>
      <c r="E265" s="289" t="str">
        <f t="shared" si="18"/>
        <v/>
      </c>
      <c r="F265" s="290" t="str">
        <f t="shared" si="19"/>
        <v>否</v>
      </c>
      <c r="G265" s="271" t="str">
        <f t="shared" si="20"/>
        <v>项</v>
      </c>
    </row>
    <row r="266" s="267" customFormat="1" ht="36" customHeight="1" spans="1:7">
      <c r="A266" s="299" t="s">
        <v>1753</v>
      </c>
      <c r="B266" s="292" t="s">
        <v>1754</v>
      </c>
      <c r="C266" s="288">
        <v>0</v>
      </c>
      <c r="D266" s="293"/>
      <c r="E266" s="289" t="str">
        <f t="shared" si="18"/>
        <v/>
      </c>
      <c r="F266" s="290" t="str">
        <f t="shared" si="19"/>
        <v>否</v>
      </c>
      <c r="G266" s="271" t="str">
        <f t="shared" si="20"/>
        <v>项</v>
      </c>
    </row>
    <row r="267" s="267" customFormat="1" ht="36" customHeight="1" spans="1:7">
      <c r="A267" s="298" t="s">
        <v>1755</v>
      </c>
      <c r="B267" s="296" t="s">
        <v>1756</v>
      </c>
      <c r="C267" s="288">
        <v>0</v>
      </c>
      <c r="D267" s="297"/>
      <c r="E267" s="289" t="str">
        <f t="shared" si="18"/>
        <v/>
      </c>
      <c r="F267" s="290" t="str">
        <f t="shared" si="19"/>
        <v>否</v>
      </c>
      <c r="G267" s="271" t="str">
        <f t="shared" si="20"/>
        <v>款</v>
      </c>
    </row>
    <row r="268" s="267" customFormat="1" ht="36" customHeight="1" spans="1:7">
      <c r="A268" s="299" t="s">
        <v>1757</v>
      </c>
      <c r="B268" s="292" t="s">
        <v>1758</v>
      </c>
      <c r="C268" s="288">
        <v>0</v>
      </c>
      <c r="D268" s="293"/>
      <c r="E268" s="289" t="str">
        <f t="shared" si="18"/>
        <v/>
      </c>
      <c r="F268" s="290" t="str">
        <f t="shared" si="19"/>
        <v>否</v>
      </c>
      <c r="G268" s="271" t="str">
        <f t="shared" si="20"/>
        <v>项</v>
      </c>
    </row>
    <row r="269" s="267" customFormat="1" ht="36" customHeight="1" spans="1:7">
      <c r="A269" s="299" t="s">
        <v>1759</v>
      </c>
      <c r="B269" s="292" t="s">
        <v>1760</v>
      </c>
      <c r="C269" s="288">
        <v>0</v>
      </c>
      <c r="D269" s="293"/>
      <c r="E269" s="289" t="str">
        <f t="shared" si="18"/>
        <v/>
      </c>
      <c r="F269" s="290" t="str">
        <f t="shared" si="19"/>
        <v>否</v>
      </c>
      <c r="G269" s="271" t="str">
        <f t="shared" si="20"/>
        <v>项</v>
      </c>
    </row>
    <row r="270" s="267" customFormat="1" ht="36" customHeight="1" spans="1:7">
      <c r="A270" s="299" t="s">
        <v>1761</v>
      </c>
      <c r="B270" s="292" t="s">
        <v>1762</v>
      </c>
      <c r="C270" s="288">
        <v>0</v>
      </c>
      <c r="D270" s="293"/>
      <c r="E270" s="289" t="str">
        <f t="shared" si="18"/>
        <v/>
      </c>
      <c r="F270" s="290" t="str">
        <f t="shared" si="19"/>
        <v>否</v>
      </c>
      <c r="G270" s="271" t="str">
        <f t="shared" si="20"/>
        <v>项</v>
      </c>
    </row>
    <row r="271" s="267" customFormat="1" ht="36" customHeight="1" spans="1:7">
      <c r="A271" s="299" t="s">
        <v>1763</v>
      </c>
      <c r="B271" s="292" t="s">
        <v>1764</v>
      </c>
      <c r="C271" s="288">
        <v>0</v>
      </c>
      <c r="D271" s="293"/>
      <c r="E271" s="289" t="str">
        <f t="shared" ref="E271:E285" si="21">IF(C271&gt;0,D271/C271-1,IF(C271&lt;0,-(D271/C271-1),""))</f>
        <v/>
      </c>
      <c r="F271" s="290" t="str">
        <f t="shared" si="19"/>
        <v>否</v>
      </c>
      <c r="G271" s="271" t="str">
        <f t="shared" si="20"/>
        <v>项</v>
      </c>
    </row>
    <row r="272" s="267" customFormat="1" ht="36" customHeight="1" spans="1:7">
      <c r="A272" s="299" t="s">
        <v>1765</v>
      </c>
      <c r="B272" s="292" t="s">
        <v>1766</v>
      </c>
      <c r="C272" s="288">
        <v>0</v>
      </c>
      <c r="D272" s="293"/>
      <c r="E272" s="289" t="str">
        <f t="shared" si="21"/>
        <v/>
      </c>
      <c r="F272" s="290" t="str">
        <f t="shared" si="19"/>
        <v>否</v>
      </c>
      <c r="G272" s="271" t="str">
        <f t="shared" si="20"/>
        <v>项</v>
      </c>
    </row>
    <row r="273" s="267" customFormat="1" ht="36" customHeight="1" spans="1:7">
      <c r="A273" s="299" t="s">
        <v>1767</v>
      </c>
      <c r="B273" s="292" t="s">
        <v>1768</v>
      </c>
      <c r="C273" s="288">
        <v>0</v>
      </c>
      <c r="D273" s="293"/>
      <c r="E273" s="289" t="str">
        <f t="shared" si="21"/>
        <v/>
      </c>
      <c r="F273" s="290" t="str">
        <f t="shared" si="19"/>
        <v>否</v>
      </c>
      <c r="G273" s="271" t="str">
        <f t="shared" si="20"/>
        <v>项</v>
      </c>
    </row>
    <row r="274" s="267" customFormat="1" ht="36" customHeight="1" spans="1:7">
      <c r="A274" s="291"/>
      <c r="B274" s="294"/>
      <c r="C274" s="295"/>
      <c r="D274" s="295"/>
      <c r="E274" s="289" t="str">
        <f t="shared" si="21"/>
        <v/>
      </c>
      <c r="F274" s="290" t="str">
        <f t="shared" si="19"/>
        <v>是</v>
      </c>
      <c r="G274" s="271"/>
    </row>
    <row r="275" s="267" customFormat="1" ht="36" customHeight="1" spans="1:7">
      <c r="A275" s="301"/>
      <c r="B275" s="302" t="s">
        <v>1793</v>
      </c>
      <c r="C275" s="288">
        <v>35177</v>
      </c>
      <c r="D275" s="288">
        <v>106599</v>
      </c>
      <c r="E275" s="289">
        <f t="shared" si="21"/>
        <v>2.03</v>
      </c>
      <c r="F275" s="290" t="str">
        <f t="shared" si="19"/>
        <v>是</v>
      </c>
      <c r="G275" s="271"/>
    </row>
    <row r="276" s="267" customFormat="1" ht="36" customHeight="1" spans="1:7">
      <c r="A276" s="303" t="s">
        <v>1771</v>
      </c>
      <c r="B276" s="304" t="s">
        <v>121</v>
      </c>
      <c r="C276" s="87">
        <f>C277+C280+C281+C282</f>
        <v>3007</v>
      </c>
      <c r="D276" s="87">
        <f>D277+D280+D281+D282</f>
        <v>5163</v>
      </c>
      <c r="E276" s="289">
        <f t="shared" si="21"/>
        <v>0.717</v>
      </c>
      <c r="F276" s="290" t="str">
        <f t="shared" ref="F275:F285" si="22">IF(LEN(A276)=3,"是",IF(B276&lt;&gt;"",IF(SUM(C276:D276)&lt;&gt;0,"是","否"),"是"))</f>
        <v>是</v>
      </c>
      <c r="G276" s="271"/>
    </row>
    <row r="277" s="267" customFormat="1" ht="36" customHeight="1" spans="1:7">
      <c r="A277" s="303" t="s">
        <v>1772</v>
      </c>
      <c r="B277" s="304" t="s">
        <v>1773</v>
      </c>
      <c r="C277" s="92">
        <f>SUM(C278:C279)</f>
        <v>0</v>
      </c>
      <c r="D277" s="92">
        <f>SUM(D278:D279)</f>
        <v>3500</v>
      </c>
      <c r="E277" s="289" t="str">
        <f t="shared" si="21"/>
        <v/>
      </c>
      <c r="F277" s="290" t="str">
        <f t="shared" si="22"/>
        <v>是</v>
      </c>
      <c r="G277" s="271"/>
    </row>
    <row r="278" s="267" customFormat="1" ht="36" customHeight="1" spans="1:7">
      <c r="A278" s="305" t="s">
        <v>1774</v>
      </c>
      <c r="B278" s="306" t="s">
        <v>1775</v>
      </c>
      <c r="C278" s="92"/>
      <c r="D278" s="92"/>
      <c r="E278" s="289" t="str">
        <f t="shared" si="21"/>
        <v/>
      </c>
      <c r="F278" s="290" t="str">
        <f t="shared" si="22"/>
        <v>否</v>
      </c>
      <c r="G278" s="271"/>
    </row>
    <row r="279" s="267" customFormat="1" ht="36" customHeight="1" spans="1:6">
      <c r="A279" s="307" t="s">
        <v>1776</v>
      </c>
      <c r="B279" s="308" t="s">
        <v>1777</v>
      </c>
      <c r="C279" s="92"/>
      <c r="D279" s="92">
        <v>3500</v>
      </c>
      <c r="E279" s="289" t="str">
        <f t="shared" si="21"/>
        <v/>
      </c>
      <c r="F279" s="290" t="str">
        <f t="shared" si="22"/>
        <v>是</v>
      </c>
    </row>
    <row r="280" s="267" customFormat="1" ht="36" customHeight="1" spans="1:7">
      <c r="A280" s="305" t="s">
        <v>1780</v>
      </c>
      <c r="B280" s="306" t="s">
        <v>1781</v>
      </c>
      <c r="C280" s="92">
        <v>3007</v>
      </c>
      <c r="D280" s="92">
        <v>1663</v>
      </c>
      <c r="E280" s="289">
        <f t="shared" si="21"/>
        <v>-0.447</v>
      </c>
      <c r="F280" s="290" t="str">
        <f t="shared" si="22"/>
        <v>是</v>
      </c>
      <c r="G280" s="271"/>
    </row>
    <row r="281" s="267" customFormat="1" ht="36" customHeight="1" spans="1:7">
      <c r="A281" s="303" t="s">
        <v>1782</v>
      </c>
      <c r="B281" s="304" t="s">
        <v>1783</v>
      </c>
      <c r="C281" s="92"/>
      <c r="D281" s="92"/>
      <c r="E281" s="289" t="str">
        <f t="shared" si="21"/>
        <v/>
      </c>
      <c r="F281" s="290" t="str">
        <f t="shared" si="22"/>
        <v>否</v>
      </c>
      <c r="G281" s="271"/>
    </row>
    <row r="282" ht="36" customHeight="1" spans="1:7">
      <c r="A282" s="303" t="s">
        <v>1794</v>
      </c>
      <c r="B282" s="309" t="s">
        <v>1795</v>
      </c>
      <c r="C282" s="92"/>
      <c r="D282" s="92"/>
      <c r="E282" s="289" t="str">
        <f t="shared" si="21"/>
        <v/>
      </c>
      <c r="F282" s="290" t="str">
        <f t="shared" si="22"/>
        <v>否</v>
      </c>
      <c r="G282" s="271"/>
    </row>
    <row r="283" ht="36" customHeight="1" spans="1:7">
      <c r="A283" s="303" t="s">
        <v>1784</v>
      </c>
      <c r="B283" s="309" t="s">
        <v>1785</v>
      </c>
      <c r="C283" s="87">
        <v>1210</v>
      </c>
      <c r="D283" s="87">
        <v>61500</v>
      </c>
      <c r="E283" s="289">
        <f t="shared" si="21"/>
        <v>49.826</v>
      </c>
      <c r="F283" s="290" t="str">
        <f t="shared" si="22"/>
        <v>是</v>
      </c>
      <c r="G283" s="271"/>
    </row>
    <row r="284" ht="36" customHeight="1" spans="1:7">
      <c r="A284" s="303"/>
      <c r="B284" s="309" t="s">
        <v>1796</v>
      </c>
      <c r="C284" s="87"/>
      <c r="D284" s="92"/>
      <c r="E284" s="289" t="str">
        <f t="shared" si="21"/>
        <v/>
      </c>
      <c r="F284" s="290" t="str">
        <f t="shared" si="22"/>
        <v>否</v>
      </c>
      <c r="G284" s="271"/>
    </row>
    <row r="285" ht="36" customHeight="1" spans="1:7">
      <c r="A285" s="310"/>
      <c r="B285" s="311" t="s">
        <v>128</v>
      </c>
      <c r="C285" s="87">
        <f>SUM(C275:C276,C283:C284)</f>
        <v>39394</v>
      </c>
      <c r="D285" s="87">
        <f>SUM(D275:D276,D283:D284)</f>
        <v>173262</v>
      </c>
      <c r="E285" s="289">
        <f t="shared" si="21"/>
        <v>3.398</v>
      </c>
      <c r="F285" s="290" t="str">
        <f t="shared" si="22"/>
        <v>是</v>
      </c>
      <c r="G285" s="271"/>
    </row>
    <row r="286" spans="3:4">
      <c r="C286" s="312"/>
      <c r="D286" s="312"/>
    </row>
    <row r="287" spans="3:4">
      <c r="C287" s="312"/>
      <c r="D287" s="312"/>
    </row>
    <row r="288" spans="3:4">
      <c r="C288" s="312"/>
      <c r="D288" s="312"/>
    </row>
  </sheetData>
  <autoFilter ref="A3:G285">
    <extLst/>
  </autoFilter>
  <mergeCells count="1">
    <mergeCell ref="B1:E1"/>
  </mergeCells>
  <conditionalFormatting sqref="B282">
    <cfRule type="expression" dxfId="1" priority="10" stopIfTrue="1">
      <formula>"len($A:$A)=3"</formula>
    </cfRule>
  </conditionalFormatting>
  <conditionalFormatting sqref="C282">
    <cfRule type="expression" dxfId="1" priority="4" stopIfTrue="1">
      <formula>"len($A:$A)=3"</formula>
    </cfRule>
  </conditionalFormatting>
  <conditionalFormatting sqref="D282">
    <cfRule type="expression" dxfId="1" priority="3" stopIfTrue="1">
      <formula>"len($A:$A)=3"</formula>
    </cfRule>
  </conditionalFormatting>
  <conditionalFormatting sqref="D283">
    <cfRule type="expression" dxfId="1" priority="1" stopIfTrue="1">
      <formula>"len($A:$A)=3"</formula>
    </cfRule>
  </conditionalFormatting>
  <conditionalFormatting sqref="B283:B284">
    <cfRule type="expression" dxfId="1" priority="8" stopIfTrue="1">
      <formula>"len($A:$A)=3"</formula>
    </cfRule>
  </conditionalFormatting>
  <conditionalFormatting sqref="C283:C284">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E16"/>
  <sheetViews>
    <sheetView showGridLines="0" showZeros="0" view="pageBreakPreview" zoomScaleNormal="100" workbookViewId="0">
      <pane ySplit="3" topLeftCell="A4" activePane="bottomLeft" state="frozen"/>
      <selection/>
      <selection pane="bottomLeft" activeCell="B4" sqref="B4"/>
    </sheetView>
  </sheetViews>
  <sheetFormatPr defaultColWidth="9" defaultRowHeight="13.5" outlineLevelCol="4"/>
  <cols>
    <col min="1" max="1" width="52.1333333333333" style="250" customWidth="1"/>
    <col min="2" max="4" width="20.6333333333333" customWidth="1"/>
    <col min="5" max="5" width="9" hidden="1" customWidth="1"/>
  </cols>
  <sheetData>
    <row r="1" s="249" customFormat="1" ht="45" customHeight="1" spans="1:5">
      <c r="A1" s="251" t="s">
        <v>1797</v>
      </c>
      <c r="B1" s="251"/>
      <c r="C1" s="251"/>
      <c r="D1" s="251"/>
      <c r="E1" s="252"/>
    </row>
    <row r="2" ht="20.1" customHeight="1" spans="1:5">
      <c r="A2" s="253"/>
      <c r="B2" s="254"/>
      <c r="C2" s="255"/>
      <c r="D2" s="255" t="s">
        <v>2</v>
      </c>
      <c r="E2" s="250"/>
    </row>
    <row r="3" ht="45" customHeight="1" spans="1:5">
      <c r="A3" s="163" t="s">
        <v>1205</v>
      </c>
      <c r="B3" s="169" t="s">
        <v>130</v>
      </c>
      <c r="C3" s="169" t="s">
        <v>6</v>
      </c>
      <c r="D3" s="169" t="s">
        <v>131</v>
      </c>
      <c r="E3" s="256" t="s">
        <v>8</v>
      </c>
    </row>
    <row r="4" ht="36" customHeight="1" spans="1:5">
      <c r="A4" s="257" t="s">
        <v>1302</v>
      </c>
      <c r="B4" s="258"/>
      <c r="C4" s="258"/>
      <c r="D4" s="259"/>
      <c r="E4" s="260" t="str">
        <f>IF(A4&lt;&gt;"",IF(SUM(B4:C4)&lt;&gt;0,"是","否"),"是")</f>
        <v>否</v>
      </c>
    </row>
    <row r="5" ht="36" customHeight="1" spans="1:5">
      <c r="A5" s="257" t="s">
        <v>1333</v>
      </c>
      <c r="B5" s="258"/>
      <c r="C5" s="258"/>
      <c r="D5" s="259"/>
      <c r="E5" s="260" t="str">
        <f t="shared" ref="E5:E15" si="0">IF(A5&lt;&gt;"",IF(SUM(B5:C5)&lt;&gt;0,"是","否"),"是")</f>
        <v>否</v>
      </c>
    </row>
    <row r="6" ht="36" customHeight="1" spans="1:5">
      <c r="A6" s="257" t="s">
        <v>1353</v>
      </c>
      <c r="B6" s="258"/>
      <c r="C6" s="258"/>
      <c r="D6" s="259"/>
      <c r="E6" s="260" t="str">
        <f t="shared" si="0"/>
        <v>否</v>
      </c>
    </row>
    <row r="7" ht="36" customHeight="1" spans="1:5">
      <c r="A7" s="261" t="s">
        <v>1367</v>
      </c>
      <c r="B7" s="258"/>
      <c r="C7" s="258"/>
      <c r="D7" s="259"/>
      <c r="E7" s="262" t="str">
        <f t="shared" si="0"/>
        <v>否</v>
      </c>
    </row>
    <row r="8" ht="36" customHeight="1" spans="1:5">
      <c r="A8" s="257" t="s">
        <v>1461</v>
      </c>
      <c r="B8" s="258"/>
      <c r="C8" s="258"/>
      <c r="D8" s="259"/>
      <c r="E8" s="260" t="str">
        <f t="shared" si="0"/>
        <v>否</v>
      </c>
    </row>
    <row r="9" ht="36" customHeight="1" spans="1:5">
      <c r="A9" s="257" t="s">
        <v>1499</v>
      </c>
      <c r="B9" s="258"/>
      <c r="C9" s="258"/>
      <c r="D9" s="259"/>
      <c r="E9" s="260" t="str">
        <f t="shared" si="0"/>
        <v>否</v>
      </c>
    </row>
    <row r="10" ht="36" customHeight="1" spans="1:5">
      <c r="A10" s="261" t="s">
        <v>1597</v>
      </c>
      <c r="B10" s="258"/>
      <c r="C10" s="258"/>
      <c r="D10" s="259"/>
      <c r="E10" s="262" t="str">
        <f t="shared" si="0"/>
        <v>否</v>
      </c>
    </row>
    <row r="11" ht="36" customHeight="1" spans="1:5">
      <c r="A11" s="257" t="s">
        <v>1798</v>
      </c>
      <c r="B11" s="258"/>
      <c r="C11" s="258"/>
      <c r="D11" s="259"/>
      <c r="E11" s="260" t="str">
        <f t="shared" si="0"/>
        <v>否</v>
      </c>
    </row>
    <row r="12" ht="36" customHeight="1" spans="1:5">
      <c r="A12" s="261" t="s">
        <v>1799</v>
      </c>
      <c r="B12" s="258"/>
      <c r="C12" s="258"/>
      <c r="D12" s="259"/>
      <c r="E12" s="262" t="str">
        <f t="shared" si="0"/>
        <v>否</v>
      </c>
    </row>
    <row r="13" ht="36" customHeight="1" spans="1:5">
      <c r="A13" s="261" t="s">
        <v>1800</v>
      </c>
      <c r="B13" s="258"/>
      <c r="C13" s="258"/>
      <c r="D13" s="259"/>
      <c r="E13" s="262" t="str">
        <f t="shared" si="0"/>
        <v>否</v>
      </c>
    </row>
    <row r="14" ht="36" customHeight="1" spans="1:5">
      <c r="A14" s="261" t="s">
        <v>1801</v>
      </c>
      <c r="B14" s="258"/>
      <c r="C14" s="258"/>
      <c r="D14" s="259"/>
      <c r="E14" s="262" t="str">
        <f t="shared" si="0"/>
        <v>否</v>
      </c>
    </row>
    <row r="15" ht="36" customHeight="1" spans="1:5">
      <c r="A15" s="263" t="s">
        <v>1802</v>
      </c>
      <c r="B15" s="264"/>
      <c r="C15" s="264"/>
      <c r="D15" s="265"/>
      <c r="E15" s="260" t="str">
        <f t="shared" si="0"/>
        <v>否</v>
      </c>
    </row>
    <row r="16" ht="24" customHeight="1" spans="1:1">
      <c r="A16" s="266" t="s">
        <v>1229</v>
      </c>
    </row>
  </sheetData>
  <mergeCells count="1">
    <mergeCell ref="A1:D1"/>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00B0F0"/>
  </sheetPr>
  <dimension ref="A1:E54"/>
  <sheetViews>
    <sheetView showGridLines="0" showZeros="0" view="pageBreakPreview" zoomScaleNormal="100" workbookViewId="0">
      <pane ySplit="3" topLeftCell="A30" activePane="bottomLeft" state="frozen"/>
      <selection/>
      <selection pane="bottomLeft" activeCell="C32" sqref="C32"/>
    </sheetView>
  </sheetViews>
  <sheetFormatPr defaultColWidth="9" defaultRowHeight="14.25" outlineLevelCol="4"/>
  <cols>
    <col min="1" max="1" width="50.775" style="214" customWidth="1"/>
    <col min="2" max="4" width="20.6333333333333" style="214" customWidth="1"/>
    <col min="5" max="5" width="4.21666666666667" style="214" hidden="1" customWidth="1"/>
    <col min="6" max="6" width="13.775" style="214"/>
    <col min="7" max="16384" width="9" style="214"/>
  </cols>
  <sheetData>
    <row r="1" ht="45" customHeight="1" spans="1:4">
      <c r="A1" s="165" t="s">
        <v>1803</v>
      </c>
      <c r="B1" s="165"/>
      <c r="C1" s="165"/>
      <c r="D1" s="165"/>
    </row>
    <row r="2" ht="20.1" customHeight="1" spans="1:4">
      <c r="A2" s="233"/>
      <c r="B2" s="234"/>
      <c r="C2" s="235"/>
      <c r="D2" s="236" t="s">
        <v>1804</v>
      </c>
    </row>
    <row r="3" ht="45" customHeight="1" spans="1:5">
      <c r="A3" s="190" t="s">
        <v>1805</v>
      </c>
      <c r="B3" s="83" t="s">
        <v>5</v>
      </c>
      <c r="C3" s="83" t="s">
        <v>6</v>
      </c>
      <c r="D3" s="83" t="s">
        <v>7</v>
      </c>
      <c r="E3" s="214" t="s">
        <v>8</v>
      </c>
    </row>
    <row r="4" ht="36" customHeight="1" spans="1:5">
      <c r="A4" s="158" t="s">
        <v>1806</v>
      </c>
      <c r="B4" s="237"/>
      <c r="C4" s="237">
        <v>900</v>
      </c>
      <c r="D4" s="88" t="str">
        <f>IF(B4&gt;0,C4/B4-1,IF(B4&lt;0,-(C4/B4-1),""))</f>
        <v/>
      </c>
      <c r="E4" s="238" t="str">
        <f t="shared" ref="E4:E41" si="0">IF(A4&lt;&gt;"",IF(SUM(B4:C4)&lt;&gt;0,"是","否"),"是")</f>
        <v>是</v>
      </c>
    </row>
    <row r="5" ht="36" customHeight="1" spans="1:5">
      <c r="A5" s="227" t="s">
        <v>1807</v>
      </c>
      <c r="B5" s="239"/>
      <c r="C5" s="240"/>
      <c r="D5" s="88" t="str">
        <f t="shared" ref="D5:D41" si="1">IF(B5&gt;0,C5/B5-1,IF(B5&lt;0,-(C5/B5-1),""))</f>
        <v/>
      </c>
      <c r="E5" s="238" t="str">
        <f t="shared" si="0"/>
        <v>否</v>
      </c>
    </row>
    <row r="6" ht="36" customHeight="1" spans="1:5">
      <c r="A6" s="227" t="s">
        <v>1808</v>
      </c>
      <c r="B6" s="239"/>
      <c r="C6" s="239"/>
      <c r="D6" s="88" t="str">
        <f t="shared" si="1"/>
        <v/>
      </c>
      <c r="E6" s="238" t="str">
        <f t="shared" si="0"/>
        <v>否</v>
      </c>
    </row>
    <row r="7" ht="36" customHeight="1" spans="1:5">
      <c r="A7" s="227" t="s">
        <v>1809</v>
      </c>
      <c r="B7" s="241"/>
      <c r="C7" s="240"/>
      <c r="D7" s="88" t="str">
        <f t="shared" si="1"/>
        <v/>
      </c>
      <c r="E7" s="238" t="str">
        <f t="shared" si="0"/>
        <v>否</v>
      </c>
    </row>
    <row r="8" ht="36" customHeight="1" spans="1:5">
      <c r="A8" s="227" t="s">
        <v>1810</v>
      </c>
      <c r="B8" s="239"/>
      <c r="C8" s="240"/>
      <c r="D8" s="88" t="str">
        <f t="shared" si="1"/>
        <v/>
      </c>
      <c r="E8" s="238" t="str">
        <f t="shared" si="0"/>
        <v>否</v>
      </c>
    </row>
    <row r="9" ht="36" customHeight="1" spans="1:5">
      <c r="A9" s="227" t="s">
        <v>1811</v>
      </c>
      <c r="B9" s="241"/>
      <c r="C9" s="240"/>
      <c r="D9" s="88" t="str">
        <f t="shared" si="1"/>
        <v/>
      </c>
      <c r="E9" s="238" t="str">
        <f t="shared" si="0"/>
        <v>否</v>
      </c>
    </row>
    <row r="10" ht="36" customHeight="1" spans="1:5">
      <c r="A10" s="227" t="s">
        <v>1812</v>
      </c>
      <c r="B10" s="239"/>
      <c r="C10" s="240"/>
      <c r="D10" s="88" t="str">
        <f t="shared" si="1"/>
        <v/>
      </c>
      <c r="E10" s="238" t="str">
        <f t="shared" si="0"/>
        <v>否</v>
      </c>
    </row>
    <row r="11" ht="36" customHeight="1" spans="1:5">
      <c r="A11" s="227" t="s">
        <v>1813</v>
      </c>
      <c r="B11" s="239"/>
      <c r="C11" s="240"/>
      <c r="D11" s="88" t="str">
        <f t="shared" si="1"/>
        <v/>
      </c>
      <c r="E11" s="238" t="str">
        <f t="shared" si="0"/>
        <v>否</v>
      </c>
    </row>
    <row r="12" ht="36" customHeight="1" spans="1:5">
      <c r="A12" s="227" t="s">
        <v>1814</v>
      </c>
      <c r="B12" s="239"/>
      <c r="C12" s="240"/>
      <c r="D12" s="88" t="str">
        <f t="shared" si="1"/>
        <v/>
      </c>
      <c r="E12" s="238" t="str">
        <f t="shared" si="0"/>
        <v>否</v>
      </c>
    </row>
    <row r="13" ht="36" customHeight="1" spans="1:5">
      <c r="A13" s="227" t="s">
        <v>1815</v>
      </c>
      <c r="B13" s="242"/>
      <c r="C13" s="239"/>
      <c r="D13" s="88" t="str">
        <f t="shared" si="1"/>
        <v/>
      </c>
      <c r="E13" s="238" t="str">
        <f t="shared" si="0"/>
        <v>否</v>
      </c>
    </row>
    <row r="14" ht="36" customHeight="1" spans="1:5">
      <c r="A14" s="227" t="s">
        <v>1816</v>
      </c>
      <c r="B14" s="242"/>
      <c r="C14" s="240"/>
      <c r="D14" s="88" t="str">
        <f t="shared" si="1"/>
        <v/>
      </c>
      <c r="E14" s="238" t="str">
        <f t="shared" si="0"/>
        <v>否</v>
      </c>
    </row>
    <row r="15" ht="36" customHeight="1" spans="1:5">
      <c r="A15" s="227" t="s">
        <v>1817</v>
      </c>
      <c r="B15" s="242"/>
      <c r="C15" s="243"/>
      <c r="D15" s="88" t="str">
        <f t="shared" si="1"/>
        <v/>
      </c>
      <c r="E15" s="238" t="str">
        <f t="shared" si="0"/>
        <v>否</v>
      </c>
    </row>
    <row r="16" ht="36" customHeight="1" spans="1:5">
      <c r="A16" s="227" t="s">
        <v>1818</v>
      </c>
      <c r="B16" s="242"/>
      <c r="C16" s="243"/>
      <c r="D16" s="88" t="str">
        <f t="shared" si="1"/>
        <v/>
      </c>
      <c r="E16" s="238" t="str">
        <f t="shared" si="0"/>
        <v>否</v>
      </c>
    </row>
    <row r="17" ht="36" customHeight="1" spans="1:5">
      <c r="A17" s="227" t="s">
        <v>1819</v>
      </c>
      <c r="B17" s="239"/>
      <c r="C17" s="240"/>
      <c r="D17" s="88" t="str">
        <f t="shared" si="1"/>
        <v/>
      </c>
      <c r="E17" s="238" t="str">
        <f t="shared" si="0"/>
        <v>否</v>
      </c>
    </row>
    <row r="18" ht="36" customHeight="1" spans="1:5">
      <c r="A18" s="227" t="s">
        <v>1820</v>
      </c>
      <c r="B18" s="242"/>
      <c r="C18" s="243"/>
      <c r="D18" s="88" t="str">
        <f t="shared" si="1"/>
        <v/>
      </c>
      <c r="E18" s="238" t="str">
        <f t="shared" si="0"/>
        <v>否</v>
      </c>
    </row>
    <row r="19" ht="36" customHeight="1" spans="1:5">
      <c r="A19" s="227" t="s">
        <v>1821</v>
      </c>
      <c r="B19" s="242"/>
      <c r="C19" s="243"/>
      <c r="D19" s="88" t="str">
        <f t="shared" si="1"/>
        <v/>
      </c>
      <c r="E19" s="238" t="str">
        <f t="shared" si="0"/>
        <v>否</v>
      </c>
    </row>
    <row r="20" ht="36" customHeight="1" spans="1:5">
      <c r="A20" s="227" t="s">
        <v>1822</v>
      </c>
      <c r="B20" s="239"/>
      <c r="C20" s="243"/>
      <c r="D20" s="88" t="str">
        <f t="shared" si="1"/>
        <v/>
      </c>
      <c r="E20" s="238" t="str">
        <f t="shared" si="0"/>
        <v>否</v>
      </c>
    </row>
    <row r="21" ht="36" customHeight="1" spans="1:5">
      <c r="A21" s="227" t="s">
        <v>1823</v>
      </c>
      <c r="B21" s="242"/>
      <c r="C21" s="240"/>
      <c r="D21" s="88" t="str">
        <f t="shared" si="1"/>
        <v/>
      </c>
      <c r="E21" s="238" t="str">
        <f t="shared" si="0"/>
        <v>否</v>
      </c>
    </row>
    <row r="22" ht="36" customHeight="1" spans="1:5">
      <c r="A22" s="227" t="s">
        <v>1824</v>
      </c>
      <c r="B22" s="242"/>
      <c r="C22" s="240">
        <v>900</v>
      </c>
      <c r="D22" s="88" t="str">
        <f t="shared" si="1"/>
        <v/>
      </c>
      <c r="E22" s="238" t="str">
        <f t="shared" si="0"/>
        <v>是</v>
      </c>
    </row>
    <row r="23" ht="36" customHeight="1" spans="1:5">
      <c r="A23" s="158" t="s">
        <v>1825</v>
      </c>
      <c r="B23" s="237"/>
      <c r="C23" s="237"/>
      <c r="D23" s="88" t="str">
        <f t="shared" si="1"/>
        <v/>
      </c>
      <c r="E23" s="238" t="str">
        <f t="shared" si="0"/>
        <v>否</v>
      </c>
    </row>
    <row r="24" ht="36" customHeight="1" spans="1:5">
      <c r="A24" s="174" t="s">
        <v>1826</v>
      </c>
      <c r="B24" s="242"/>
      <c r="C24" s="240"/>
      <c r="D24" s="88" t="str">
        <f t="shared" si="1"/>
        <v/>
      </c>
      <c r="E24" s="238" t="str">
        <f t="shared" si="0"/>
        <v>否</v>
      </c>
    </row>
    <row r="25" ht="36" customHeight="1" spans="1:5">
      <c r="A25" s="174" t="s">
        <v>1827</v>
      </c>
      <c r="B25" s="242"/>
      <c r="C25" s="240"/>
      <c r="D25" s="88" t="str">
        <f t="shared" si="1"/>
        <v/>
      </c>
      <c r="E25" s="238" t="str">
        <f t="shared" si="0"/>
        <v>否</v>
      </c>
    </row>
    <row r="26" ht="36" customHeight="1" spans="1:5">
      <c r="A26" s="174" t="s">
        <v>1828</v>
      </c>
      <c r="B26" s="242"/>
      <c r="C26" s="240"/>
      <c r="D26" s="88" t="str">
        <f t="shared" si="1"/>
        <v/>
      </c>
      <c r="E26" s="238" t="str">
        <f t="shared" si="0"/>
        <v>否</v>
      </c>
    </row>
    <row r="27" ht="36" customHeight="1" spans="1:5">
      <c r="A27" s="174" t="s">
        <v>1829</v>
      </c>
      <c r="B27" s="242"/>
      <c r="C27" s="240"/>
      <c r="D27" s="88" t="str">
        <f t="shared" si="1"/>
        <v/>
      </c>
      <c r="E27" s="238" t="str">
        <f t="shared" si="0"/>
        <v>否</v>
      </c>
    </row>
    <row r="28" ht="36" customHeight="1" spans="1:5">
      <c r="A28" s="158" t="s">
        <v>1830</v>
      </c>
      <c r="B28" s="237"/>
      <c r="C28" s="237">
        <v>10</v>
      </c>
      <c r="D28" s="88" t="str">
        <f t="shared" si="1"/>
        <v/>
      </c>
      <c r="E28" s="238" t="str">
        <f t="shared" si="0"/>
        <v>是</v>
      </c>
    </row>
    <row r="29" ht="36" customHeight="1" spans="1:5">
      <c r="A29" s="174" t="s">
        <v>1831</v>
      </c>
      <c r="B29" s="242"/>
      <c r="C29" s="240"/>
      <c r="D29" s="88" t="str">
        <f t="shared" si="1"/>
        <v/>
      </c>
      <c r="E29" s="238" t="str">
        <f t="shared" si="0"/>
        <v>否</v>
      </c>
    </row>
    <row r="30" ht="36" customHeight="1" spans="1:5">
      <c r="A30" s="174" t="s">
        <v>1832</v>
      </c>
      <c r="B30" s="239"/>
      <c r="C30" s="240">
        <v>10</v>
      </c>
      <c r="D30" s="88" t="str">
        <f t="shared" si="1"/>
        <v/>
      </c>
      <c r="E30" s="238" t="str">
        <f t="shared" si="0"/>
        <v>是</v>
      </c>
    </row>
    <row r="31" ht="36" customHeight="1" spans="1:5">
      <c r="A31" s="174" t="s">
        <v>1833</v>
      </c>
      <c r="B31" s="242"/>
      <c r="C31" s="240"/>
      <c r="D31" s="88" t="str">
        <f t="shared" si="1"/>
        <v/>
      </c>
      <c r="E31" s="238" t="str">
        <f t="shared" si="0"/>
        <v>否</v>
      </c>
    </row>
    <row r="32" ht="36" customHeight="1" spans="1:5">
      <c r="A32" s="158" t="s">
        <v>1834</v>
      </c>
      <c r="B32" s="237"/>
      <c r="C32" s="237"/>
      <c r="D32" s="88" t="str">
        <f t="shared" si="1"/>
        <v/>
      </c>
      <c r="E32" s="238" t="str">
        <f t="shared" si="0"/>
        <v>否</v>
      </c>
    </row>
    <row r="33" ht="36" customHeight="1" spans="1:5">
      <c r="A33" s="174" t="s">
        <v>1835</v>
      </c>
      <c r="B33" s="239"/>
      <c r="C33" s="244"/>
      <c r="D33" s="88" t="str">
        <f t="shared" si="1"/>
        <v/>
      </c>
      <c r="E33" s="238" t="str">
        <f t="shared" si="0"/>
        <v>否</v>
      </c>
    </row>
    <row r="34" ht="36" customHeight="1" spans="1:5">
      <c r="A34" s="174" t="s">
        <v>1836</v>
      </c>
      <c r="B34" s="242"/>
      <c r="C34" s="244"/>
      <c r="D34" s="88" t="str">
        <f t="shared" si="1"/>
        <v/>
      </c>
      <c r="E34" s="238" t="str">
        <f t="shared" si="0"/>
        <v>否</v>
      </c>
    </row>
    <row r="35" ht="36" customHeight="1" spans="1:5">
      <c r="A35" s="174" t="s">
        <v>1837</v>
      </c>
      <c r="B35" s="242"/>
      <c r="C35" s="243"/>
      <c r="D35" s="88" t="str">
        <f t="shared" si="1"/>
        <v/>
      </c>
      <c r="E35" s="238" t="str">
        <f t="shared" si="0"/>
        <v>否</v>
      </c>
    </row>
    <row r="36" ht="36" customHeight="1" spans="1:5">
      <c r="A36" s="158" t="s">
        <v>1838</v>
      </c>
      <c r="B36" s="245">
        <v>800</v>
      </c>
      <c r="C36" s="246"/>
      <c r="D36" s="88">
        <f t="shared" si="1"/>
        <v>-1</v>
      </c>
      <c r="E36" s="238" t="str">
        <f t="shared" si="0"/>
        <v>是</v>
      </c>
    </row>
    <row r="37" ht="36" customHeight="1" spans="1:5">
      <c r="A37" s="247" t="s">
        <v>1839</v>
      </c>
      <c r="B37" s="237">
        <v>800</v>
      </c>
      <c r="C37" s="237">
        <v>910</v>
      </c>
      <c r="D37" s="88">
        <f t="shared" si="1"/>
        <v>0.138</v>
      </c>
      <c r="E37" s="238" t="str">
        <f t="shared" si="0"/>
        <v>是</v>
      </c>
    </row>
    <row r="38" ht="36" customHeight="1" spans="1:5">
      <c r="A38" s="248" t="s">
        <v>61</v>
      </c>
      <c r="B38" s="239">
        <v>61</v>
      </c>
      <c r="C38" s="244">
        <v>61</v>
      </c>
      <c r="D38" s="88">
        <f t="shared" si="1"/>
        <v>0</v>
      </c>
      <c r="E38" s="238" t="str">
        <f t="shared" si="0"/>
        <v>是</v>
      </c>
    </row>
    <row r="39" ht="36" customHeight="1" spans="1:5">
      <c r="A39" s="208" t="s">
        <v>1840</v>
      </c>
      <c r="B39" s="237"/>
      <c r="C39" s="246"/>
      <c r="D39" s="88" t="str">
        <f t="shared" si="1"/>
        <v/>
      </c>
      <c r="E39" s="238" t="str">
        <f t="shared" si="0"/>
        <v>否</v>
      </c>
    </row>
    <row r="40" ht="36" customHeight="1" spans="1:5">
      <c r="A40" s="248" t="s">
        <v>1841</v>
      </c>
      <c r="B40" s="239"/>
      <c r="C40" s="244"/>
      <c r="D40" s="88" t="str">
        <f t="shared" si="1"/>
        <v/>
      </c>
      <c r="E40" s="238" t="str">
        <f t="shared" si="0"/>
        <v>否</v>
      </c>
    </row>
    <row r="41" ht="36" customHeight="1" spans="1:5">
      <c r="A41" s="247" t="s">
        <v>68</v>
      </c>
      <c r="B41" s="237">
        <f>B37+B38+B39+B40</f>
        <v>861</v>
      </c>
      <c r="C41" s="237">
        <f>C37+C38+C39+C40</f>
        <v>971</v>
      </c>
      <c r="D41" s="88">
        <f t="shared" si="1"/>
        <v>0.128</v>
      </c>
      <c r="E41" s="238" t="str">
        <f t="shared" si="0"/>
        <v>是</v>
      </c>
    </row>
    <row r="42" spans="2:2">
      <c r="B42" s="232"/>
    </row>
    <row r="43" spans="2:3">
      <c r="B43" s="232"/>
      <c r="C43" s="232"/>
    </row>
    <row r="44" spans="2:2">
      <c r="B44" s="232"/>
    </row>
    <row r="45" spans="2:3">
      <c r="B45" s="232"/>
      <c r="C45" s="232"/>
    </row>
    <row r="46" spans="2:2">
      <c r="B46" s="232"/>
    </row>
    <row r="47" spans="2:2">
      <c r="B47" s="232"/>
    </row>
    <row r="48" spans="2:3">
      <c r="B48" s="232"/>
      <c r="C48" s="232"/>
    </row>
    <row r="49" spans="2:2">
      <c r="B49" s="232"/>
    </row>
    <row r="50" spans="2:2">
      <c r="B50" s="232"/>
    </row>
    <row r="51" spans="2:2">
      <c r="B51" s="232"/>
    </row>
    <row r="52" spans="2:2">
      <c r="B52" s="232"/>
    </row>
    <row r="53" spans="2:3">
      <c r="B53" s="232"/>
      <c r="C53" s="232"/>
    </row>
    <row r="54" spans="2:2">
      <c r="B54" s="232"/>
    </row>
  </sheetData>
  <autoFilter ref="A3:E41">
    <extLst/>
  </autoFilter>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00B0F0"/>
  </sheetPr>
  <dimension ref="A1:E41"/>
  <sheetViews>
    <sheetView showGridLines="0" showZeros="0" view="pageBreakPreview" zoomScaleNormal="100" workbookViewId="0">
      <pane ySplit="3" topLeftCell="A4" activePane="bottomLeft" state="frozen"/>
      <selection/>
      <selection pane="bottomLeft" activeCell="C12" sqref="C12"/>
    </sheetView>
  </sheetViews>
  <sheetFormatPr defaultColWidth="9" defaultRowHeight="14.25" outlineLevelCol="4"/>
  <cols>
    <col min="1" max="1" width="50.775" style="183" customWidth="1"/>
    <col min="2" max="2" width="20.6333333333333" style="183" customWidth="1"/>
    <col min="3" max="3" width="20.6333333333333" style="214" customWidth="1"/>
    <col min="4" max="4" width="20.6333333333333" style="183" customWidth="1"/>
    <col min="5" max="5" width="4.775" style="183" hidden="1" customWidth="1"/>
    <col min="6" max="16384" width="9" style="183"/>
  </cols>
  <sheetData>
    <row r="1" ht="45" customHeight="1" spans="1:5">
      <c r="A1" s="215" t="s">
        <v>1842</v>
      </c>
      <c r="B1" s="215"/>
      <c r="C1" s="215"/>
      <c r="D1" s="215"/>
      <c r="E1" s="216"/>
    </row>
    <row r="2" ht="20.1" customHeight="1" spans="1:5">
      <c r="A2" s="217"/>
      <c r="B2" s="217"/>
      <c r="C2" s="217"/>
      <c r="D2" s="218" t="s">
        <v>2</v>
      </c>
      <c r="E2" s="219"/>
    </row>
    <row r="3" ht="45" customHeight="1" spans="1:5">
      <c r="A3" s="220" t="s">
        <v>4</v>
      </c>
      <c r="B3" s="169" t="s">
        <v>5</v>
      </c>
      <c r="C3" s="169" t="s">
        <v>6</v>
      </c>
      <c r="D3" s="169" t="s">
        <v>7</v>
      </c>
      <c r="E3" s="221" t="s">
        <v>8</v>
      </c>
    </row>
    <row r="4" ht="35.1" customHeight="1" spans="1:5">
      <c r="A4" s="158" t="s">
        <v>1843</v>
      </c>
      <c r="B4" s="222">
        <v>520</v>
      </c>
      <c r="C4" s="222">
        <v>652</v>
      </c>
      <c r="D4" s="88">
        <f>IF(B4&gt;0,C4/B4-1,IF(B4&lt;0,-(C4/B4-1),""))</f>
        <v>0.254</v>
      </c>
      <c r="E4" s="223" t="str">
        <f t="shared" ref="E4:E28" si="0">IF(A4&lt;&gt;"",IF(SUM(B4:C4)&lt;&gt;0,"是","否"),"是")</f>
        <v>是</v>
      </c>
    </row>
    <row r="5" ht="35.1" customHeight="1" spans="1:5">
      <c r="A5" s="160" t="s">
        <v>1844</v>
      </c>
      <c r="B5" s="224"/>
      <c r="C5" s="224"/>
      <c r="D5" s="88" t="str">
        <f t="shared" ref="D5:D28" si="1">IF(B5&gt;0,C5/B5-1,IF(B5&lt;0,-(C5/B5-1),""))</f>
        <v/>
      </c>
      <c r="E5" s="223" t="str">
        <f t="shared" si="0"/>
        <v>否</v>
      </c>
    </row>
    <row r="6" ht="35.1" customHeight="1" spans="1:5">
      <c r="A6" s="160" t="s">
        <v>1845</v>
      </c>
      <c r="B6" s="224"/>
      <c r="C6" s="224"/>
      <c r="D6" s="88" t="str">
        <f t="shared" si="1"/>
        <v/>
      </c>
      <c r="E6" s="223" t="str">
        <f t="shared" si="0"/>
        <v>否</v>
      </c>
    </row>
    <row r="7" ht="35.1" customHeight="1" spans="1:5">
      <c r="A7" s="160" t="s">
        <v>1846</v>
      </c>
      <c r="B7" s="224"/>
      <c r="C7" s="224">
        <v>61</v>
      </c>
      <c r="D7" s="88" t="str">
        <f t="shared" si="1"/>
        <v/>
      </c>
      <c r="E7" s="223" t="str">
        <f t="shared" si="0"/>
        <v>是</v>
      </c>
    </row>
    <row r="8" ht="35.1" customHeight="1" spans="1:5">
      <c r="A8" s="160" t="s">
        <v>1847</v>
      </c>
      <c r="B8" s="224"/>
      <c r="C8" s="224"/>
      <c r="D8" s="88" t="str">
        <f t="shared" si="1"/>
        <v/>
      </c>
      <c r="E8" s="223" t="str">
        <f t="shared" si="0"/>
        <v>否</v>
      </c>
    </row>
    <row r="9" ht="35.1" customHeight="1" spans="1:5">
      <c r="A9" s="160" t="s">
        <v>1848</v>
      </c>
      <c r="B9" s="225"/>
      <c r="C9" s="225"/>
      <c r="D9" s="88" t="str">
        <f t="shared" si="1"/>
        <v/>
      </c>
      <c r="E9" s="223" t="str">
        <f t="shared" si="0"/>
        <v>否</v>
      </c>
    </row>
    <row r="10" ht="35.1" customHeight="1" spans="1:5">
      <c r="A10" s="160" t="s">
        <v>1849</v>
      </c>
      <c r="B10" s="224">
        <v>520</v>
      </c>
      <c r="C10" s="224">
        <v>591</v>
      </c>
      <c r="D10" s="88">
        <f t="shared" si="1"/>
        <v>0.137</v>
      </c>
      <c r="E10" s="223" t="str">
        <f t="shared" si="0"/>
        <v>是</v>
      </c>
    </row>
    <row r="11" ht="35.1" customHeight="1" spans="1:5">
      <c r="A11" s="158" t="s">
        <v>1850</v>
      </c>
      <c r="B11" s="226"/>
      <c r="C11" s="226"/>
      <c r="D11" s="88" t="str">
        <f t="shared" si="1"/>
        <v/>
      </c>
      <c r="E11" s="223" t="str">
        <f t="shared" si="0"/>
        <v>否</v>
      </c>
    </row>
    <row r="12" ht="35.1" customHeight="1" spans="1:5">
      <c r="A12" s="160" t="s">
        <v>1851</v>
      </c>
      <c r="B12" s="224"/>
      <c r="C12" s="224"/>
      <c r="D12" s="88" t="str">
        <f t="shared" si="1"/>
        <v/>
      </c>
      <c r="E12" s="223" t="str">
        <f t="shared" si="0"/>
        <v>否</v>
      </c>
    </row>
    <row r="13" ht="35.1" customHeight="1" spans="1:5">
      <c r="A13" s="160" t="s">
        <v>1852</v>
      </c>
      <c r="B13" s="224"/>
      <c r="C13" s="224"/>
      <c r="D13" s="88" t="str">
        <f t="shared" si="1"/>
        <v/>
      </c>
      <c r="E13" s="223" t="str">
        <f t="shared" si="0"/>
        <v>否</v>
      </c>
    </row>
    <row r="14" ht="35.1" customHeight="1" spans="1:5">
      <c r="A14" s="160" t="s">
        <v>1853</v>
      </c>
      <c r="B14" s="225"/>
      <c r="C14" s="225"/>
      <c r="D14" s="88" t="str">
        <f t="shared" si="1"/>
        <v/>
      </c>
      <c r="E14" s="223" t="str">
        <f t="shared" si="0"/>
        <v>否</v>
      </c>
    </row>
    <row r="15" ht="35.1" customHeight="1" spans="1:5">
      <c r="A15" s="160" t="s">
        <v>1854</v>
      </c>
      <c r="B15" s="225"/>
      <c r="C15" s="225"/>
      <c r="D15" s="88" t="str">
        <f t="shared" si="1"/>
        <v/>
      </c>
      <c r="E15" s="223" t="str">
        <f t="shared" si="0"/>
        <v>否</v>
      </c>
    </row>
    <row r="16" ht="35.1" customHeight="1" spans="1:5">
      <c r="A16" s="160" t="s">
        <v>1855</v>
      </c>
      <c r="B16" s="224"/>
      <c r="C16" s="224"/>
      <c r="D16" s="88" t="str">
        <f t="shared" si="1"/>
        <v/>
      </c>
      <c r="E16" s="223" t="str">
        <f t="shared" si="0"/>
        <v>否</v>
      </c>
    </row>
    <row r="17" s="213" customFormat="1" ht="35.1" customHeight="1" spans="1:5">
      <c r="A17" s="158" t="s">
        <v>1856</v>
      </c>
      <c r="B17" s="226"/>
      <c r="C17" s="226"/>
      <c r="D17" s="88" t="str">
        <f t="shared" si="1"/>
        <v/>
      </c>
      <c r="E17" s="223" t="str">
        <f t="shared" si="0"/>
        <v>否</v>
      </c>
    </row>
    <row r="18" ht="35.1" customHeight="1" spans="1:5">
      <c r="A18" s="160" t="s">
        <v>1857</v>
      </c>
      <c r="B18" s="224"/>
      <c r="C18" s="224"/>
      <c r="D18" s="88" t="str">
        <f t="shared" si="1"/>
        <v/>
      </c>
      <c r="E18" s="223" t="str">
        <f t="shared" si="0"/>
        <v>否</v>
      </c>
    </row>
    <row r="19" ht="35.1" customHeight="1" spans="1:5">
      <c r="A19" s="158" t="s">
        <v>1858</v>
      </c>
      <c r="B19" s="226"/>
      <c r="C19" s="226"/>
      <c r="D19" s="88" t="str">
        <f t="shared" si="1"/>
        <v/>
      </c>
      <c r="E19" s="223" t="str">
        <f t="shared" si="0"/>
        <v>否</v>
      </c>
    </row>
    <row r="20" ht="35.1" customHeight="1" spans="1:5">
      <c r="A20" s="227" t="s">
        <v>1859</v>
      </c>
      <c r="B20" s="224"/>
      <c r="C20" s="224"/>
      <c r="D20" s="88" t="str">
        <f t="shared" si="1"/>
        <v/>
      </c>
      <c r="E20" s="223" t="str">
        <f t="shared" si="0"/>
        <v>否</v>
      </c>
    </row>
    <row r="21" ht="35.1" customHeight="1" spans="1:5">
      <c r="A21" s="158" t="s">
        <v>1860</v>
      </c>
      <c r="B21" s="226"/>
      <c r="C21" s="226"/>
      <c r="D21" s="88" t="str">
        <f t="shared" si="1"/>
        <v/>
      </c>
      <c r="E21" s="223" t="str">
        <f t="shared" si="0"/>
        <v>否</v>
      </c>
    </row>
    <row r="22" ht="35.1" customHeight="1" spans="1:5">
      <c r="A22" s="160" t="s">
        <v>1861</v>
      </c>
      <c r="B22" s="224"/>
      <c r="C22" s="224"/>
      <c r="D22" s="88" t="str">
        <f t="shared" si="1"/>
        <v/>
      </c>
      <c r="E22" s="223" t="str">
        <f t="shared" si="0"/>
        <v>否</v>
      </c>
    </row>
    <row r="23" ht="35.1" customHeight="1" spans="1:5">
      <c r="A23" s="206" t="s">
        <v>1862</v>
      </c>
      <c r="B23" s="226">
        <v>520</v>
      </c>
      <c r="C23" s="226">
        <v>652</v>
      </c>
      <c r="D23" s="88">
        <f t="shared" si="1"/>
        <v>0.254</v>
      </c>
      <c r="E23" s="223" t="str">
        <f t="shared" si="0"/>
        <v>是</v>
      </c>
    </row>
    <row r="24" ht="35.1" customHeight="1" spans="1:5">
      <c r="A24" s="228" t="s">
        <v>121</v>
      </c>
      <c r="B24" s="226">
        <f>B25+B26</f>
        <v>341</v>
      </c>
      <c r="C24" s="226">
        <f>C25+C26</f>
        <v>319</v>
      </c>
      <c r="D24" s="88">
        <f t="shared" si="1"/>
        <v>-0.065</v>
      </c>
      <c r="E24" s="223" t="str">
        <f t="shared" si="0"/>
        <v>是</v>
      </c>
    </row>
    <row r="25" ht="35.1" customHeight="1" spans="1:5">
      <c r="A25" s="229" t="s">
        <v>1863</v>
      </c>
      <c r="B25" s="225"/>
      <c r="C25" s="225"/>
      <c r="D25" s="88" t="str">
        <f t="shared" si="1"/>
        <v/>
      </c>
      <c r="E25" s="223" t="str">
        <f t="shared" si="0"/>
        <v>否</v>
      </c>
    </row>
    <row r="26" ht="35.1" customHeight="1" spans="1:5">
      <c r="A26" s="230" t="s">
        <v>1864</v>
      </c>
      <c r="B26" s="224">
        <v>341</v>
      </c>
      <c r="C26" s="224">
        <v>319</v>
      </c>
      <c r="D26" s="88">
        <f t="shared" si="1"/>
        <v>-0.065</v>
      </c>
      <c r="E26" s="223" t="str">
        <f t="shared" si="0"/>
        <v>是</v>
      </c>
    </row>
    <row r="27" ht="35.1" customHeight="1" spans="1:5">
      <c r="A27" s="231" t="s">
        <v>1865</v>
      </c>
      <c r="B27" s="226"/>
      <c r="C27" s="226"/>
      <c r="D27" s="88" t="str">
        <f t="shared" si="1"/>
        <v/>
      </c>
      <c r="E27" s="223" t="str">
        <f t="shared" si="0"/>
        <v>否</v>
      </c>
    </row>
    <row r="28" ht="35.1" customHeight="1" spans="1:5">
      <c r="A28" s="175" t="s">
        <v>128</v>
      </c>
      <c r="B28" s="226">
        <f>B23+B24+B27</f>
        <v>861</v>
      </c>
      <c r="C28" s="226">
        <f>C23+C24+C27</f>
        <v>971</v>
      </c>
      <c r="D28" s="88">
        <f t="shared" si="1"/>
        <v>0.128</v>
      </c>
      <c r="E28" s="223" t="str">
        <f t="shared" si="0"/>
        <v>是</v>
      </c>
    </row>
    <row r="29" spans="2:2">
      <c r="B29" s="211"/>
    </row>
    <row r="30" spans="2:3">
      <c r="B30" s="211"/>
      <c r="C30" s="232"/>
    </row>
    <row r="31" spans="2:2">
      <c r="B31" s="211"/>
    </row>
    <row r="32" spans="2:3">
      <c r="B32" s="211"/>
      <c r="C32" s="232"/>
    </row>
    <row r="33" spans="2:2">
      <c r="B33" s="211"/>
    </row>
    <row r="34" spans="2:2">
      <c r="B34" s="211"/>
    </row>
    <row r="35" spans="2:3">
      <c r="B35" s="211"/>
      <c r="C35" s="232"/>
    </row>
    <row r="36" spans="2:2">
      <c r="B36" s="211"/>
    </row>
    <row r="37" spans="2:2">
      <c r="B37" s="211"/>
    </row>
    <row r="38" spans="2:2">
      <c r="B38" s="211"/>
    </row>
    <row r="39" spans="2:2">
      <c r="B39" s="211"/>
    </row>
    <row r="40" spans="2:3">
      <c r="B40" s="211"/>
      <c r="C40" s="232"/>
    </row>
    <row r="41" spans="2:2">
      <c r="B41" s="211"/>
    </row>
  </sheetData>
  <autoFilter ref="A3:E28">
    <extLst/>
  </autoFilter>
  <mergeCells count="1">
    <mergeCell ref="A1:D1"/>
  </mergeCells>
  <conditionalFormatting sqref="E29">
    <cfRule type="cellIs" dxfId="3" priority="1" stopIfTrue="1" operator="lessThanOrEqual">
      <formula>-1</formula>
    </cfRule>
  </conditionalFormatting>
  <conditionalFormatting sqref="E3:E29">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00B0F0"/>
  </sheetPr>
  <dimension ref="A1:E48"/>
  <sheetViews>
    <sheetView showGridLines="0" showZeros="0" view="pageBreakPreview" zoomScaleNormal="100" workbookViewId="0">
      <pane ySplit="3" topLeftCell="A23" activePane="bottomLeft" state="frozen"/>
      <selection/>
      <selection pane="bottomLeft" activeCell="C30" sqref="C30"/>
    </sheetView>
  </sheetViews>
  <sheetFormatPr defaultColWidth="9" defaultRowHeight="20.25" outlineLevelCol="4"/>
  <cols>
    <col min="1" max="1" width="52.6666666666667" style="183" customWidth="1"/>
    <col min="2" max="2" width="20.6333333333333" style="183" customWidth="1"/>
    <col min="3" max="3" width="20.6333333333333" style="184" customWidth="1"/>
    <col min="4" max="4" width="20.6333333333333" style="183" customWidth="1"/>
    <col min="5" max="5" width="4.44166666666667" style="183" hidden="1" customWidth="1"/>
    <col min="6" max="16384" width="9" style="183"/>
  </cols>
  <sheetData>
    <row r="1" ht="45" customHeight="1" spans="1:4">
      <c r="A1" s="185" t="s">
        <v>1866</v>
      </c>
      <c r="B1" s="185"/>
      <c r="C1" s="186"/>
      <c r="D1" s="185"/>
    </row>
    <row r="2" ht="20.1" customHeight="1" spans="1:4">
      <c r="A2" s="187"/>
      <c r="B2" s="187"/>
      <c r="C2" s="188"/>
      <c r="D2" s="189" t="s">
        <v>2</v>
      </c>
    </row>
    <row r="3" ht="45" customHeight="1" spans="1:5">
      <c r="A3" s="190" t="s">
        <v>1805</v>
      </c>
      <c r="B3" s="169" t="s">
        <v>5</v>
      </c>
      <c r="C3" s="169" t="s">
        <v>6</v>
      </c>
      <c r="D3" s="169" t="s">
        <v>7</v>
      </c>
      <c r="E3" s="183" t="s">
        <v>8</v>
      </c>
    </row>
    <row r="4" ht="36" customHeight="1" spans="1:5">
      <c r="A4" s="158" t="s">
        <v>1867</v>
      </c>
      <c r="B4" s="101"/>
      <c r="C4" s="191">
        <v>900</v>
      </c>
      <c r="D4" s="88" t="str">
        <f>IF(B4&gt;0,C4/B4-1,IF(B4&lt;0,-(C4/B4-1),""))</f>
        <v/>
      </c>
      <c r="E4" s="143" t="str">
        <f t="shared" ref="E4:E35" si="0">IF(A4&lt;&gt;"",IF(SUM(B4:C4)&lt;&gt;0,"是","否"),"是")</f>
        <v>是</v>
      </c>
    </row>
    <row r="5" ht="36" customHeight="1" spans="1:5">
      <c r="A5" s="174" t="s">
        <v>1807</v>
      </c>
      <c r="B5" s="101"/>
      <c r="C5" s="192"/>
      <c r="D5" s="88" t="str">
        <f t="shared" ref="D5:D35" si="1">IF(B5&gt;0,C5/B5-1,IF(B5&lt;0,-(C5/B5-1),""))</f>
        <v/>
      </c>
      <c r="E5" s="143" t="str">
        <f t="shared" si="0"/>
        <v>否</v>
      </c>
    </row>
    <row r="6" ht="36" customHeight="1" spans="1:5">
      <c r="A6" s="174" t="s">
        <v>1808</v>
      </c>
      <c r="B6" s="173"/>
      <c r="C6" s="193"/>
      <c r="D6" s="88" t="str">
        <f t="shared" si="1"/>
        <v/>
      </c>
      <c r="E6" s="143" t="str">
        <f t="shared" si="0"/>
        <v>否</v>
      </c>
    </row>
    <row r="7" ht="36" customHeight="1" spans="1:5">
      <c r="A7" s="174" t="s">
        <v>1809</v>
      </c>
      <c r="B7" s="194"/>
      <c r="C7" s="192"/>
      <c r="D7" s="88" t="str">
        <f t="shared" si="1"/>
        <v/>
      </c>
      <c r="E7" s="143" t="str">
        <f t="shared" si="0"/>
        <v>否</v>
      </c>
    </row>
    <row r="8" ht="36" customHeight="1" spans="1:5">
      <c r="A8" s="174" t="s">
        <v>1810</v>
      </c>
      <c r="B8" s="195"/>
      <c r="C8" s="193">
        <v>0</v>
      </c>
      <c r="D8" s="88" t="str">
        <f t="shared" si="1"/>
        <v/>
      </c>
      <c r="E8" s="143" t="str">
        <f t="shared" si="0"/>
        <v>否</v>
      </c>
    </row>
    <row r="9" ht="36" customHeight="1" spans="1:5">
      <c r="A9" s="174" t="s">
        <v>1811</v>
      </c>
      <c r="B9" s="194"/>
      <c r="C9" s="192"/>
      <c r="D9" s="88" t="str">
        <f t="shared" si="1"/>
        <v/>
      </c>
      <c r="E9" s="143" t="str">
        <f t="shared" si="0"/>
        <v>否</v>
      </c>
    </row>
    <row r="10" ht="36" customHeight="1" spans="1:5">
      <c r="A10" s="174" t="s">
        <v>1814</v>
      </c>
      <c r="B10" s="196"/>
      <c r="C10" s="192"/>
      <c r="D10" s="88" t="str">
        <f t="shared" si="1"/>
        <v/>
      </c>
      <c r="E10" s="143" t="str">
        <f t="shared" si="0"/>
        <v>否</v>
      </c>
    </row>
    <row r="11" ht="36" customHeight="1" spans="1:5">
      <c r="A11" s="174" t="s">
        <v>1815</v>
      </c>
      <c r="B11" s="196"/>
      <c r="C11" s="197"/>
      <c r="D11" s="88" t="str">
        <f t="shared" si="1"/>
        <v/>
      </c>
      <c r="E11" s="143" t="str">
        <f t="shared" si="0"/>
        <v>否</v>
      </c>
    </row>
    <row r="12" ht="36" customHeight="1" spans="1:5">
      <c r="A12" s="174" t="s">
        <v>1816</v>
      </c>
      <c r="B12" s="194"/>
      <c r="C12" s="198"/>
      <c r="D12" s="88" t="str">
        <f t="shared" si="1"/>
        <v/>
      </c>
      <c r="E12" s="143" t="str">
        <f t="shared" si="0"/>
        <v>否</v>
      </c>
    </row>
    <row r="13" ht="36" customHeight="1" spans="1:5">
      <c r="A13" s="174" t="s">
        <v>1817</v>
      </c>
      <c r="B13" s="194"/>
      <c r="C13" s="192"/>
      <c r="D13" s="88" t="str">
        <f t="shared" si="1"/>
        <v/>
      </c>
      <c r="E13" s="143" t="str">
        <f t="shared" si="0"/>
        <v>否</v>
      </c>
    </row>
    <row r="14" ht="36" customHeight="1" spans="1:5">
      <c r="A14" s="174" t="s">
        <v>1813</v>
      </c>
      <c r="B14" s="194"/>
      <c r="C14" s="192"/>
      <c r="D14" s="88" t="str">
        <f t="shared" si="1"/>
        <v/>
      </c>
      <c r="E14" s="143" t="str">
        <f t="shared" si="0"/>
        <v>否</v>
      </c>
    </row>
    <row r="15" ht="36" customHeight="1" spans="1:5">
      <c r="A15" s="174" t="s">
        <v>1868</v>
      </c>
      <c r="B15" s="194"/>
      <c r="C15" s="197"/>
      <c r="D15" s="88" t="str">
        <f t="shared" si="1"/>
        <v/>
      </c>
      <c r="E15" s="143" t="str">
        <f t="shared" si="0"/>
        <v>否</v>
      </c>
    </row>
    <row r="16" ht="36" customHeight="1" spans="1:5">
      <c r="A16" s="174" t="s">
        <v>1819</v>
      </c>
      <c r="B16" s="194"/>
      <c r="C16" s="192"/>
      <c r="D16" s="88" t="str">
        <f t="shared" si="1"/>
        <v/>
      </c>
      <c r="E16" s="143" t="str">
        <f t="shared" si="0"/>
        <v>否</v>
      </c>
    </row>
    <row r="17" ht="36" customHeight="1" spans="1:5">
      <c r="A17" s="174" t="s">
        <v>1820</v>
      </c>
      <c r="B17" s="194"/>
      <c r="C17" s="192"/>
      <c r="D17" s="88" t="str">
        <f t="shared" si="1"/>
        <v/>
      </c>
      <c r="E17" s="143" t="str">
        <f t="shared" si="0"/>
        <v>否</v>
      </c>
    </row>
    <row r="18" ht="36" customHeight="1" spans="1:5">
      <c r="A18" s="174" t="s">
        <v>1821</v>
      </c>
      <c r="B18" s="194"/>
      <c r="C18" s="192"/>
      <c r="D18" s="88" t="str">
        <f t="shared" si="1"/>
        <v/>
      </c>
      <c r="E18" s="143" t="str">
        <f t="shared" si="0"/>
        <v>否</v>
      </c>
    </row>
    <row r="19" ht="36" customHeight="1" spans="1:5">
      <c r="A19" s="174" t="s">
        <v>1823</v>
      </c>
      <c r="B19" s="195"/>
      <c r="C19" s="193"/>
      <c r="D19" s="88" t="str">
        <f t="shared" si="1"/>
        <v/>
      </c>
      <c r="E19" s="143" t="str">
        <f t="shared" si="0"/>
        <v>否</v>
      </c>
    </row>
    <row r="20" ht="36" customHeight="1" spans="1:5">
      <c r="A20" s="174" t="s">
        <v>1824</v>
      </c>
      <c r="B20" s="194"/>
      <c r="C20" s="192">
        <v>900</v>
      </c>
      <c r="D20" s="88" t="str">
        <f t="shared" si="1"/>
        <v/>
      </c>
      <c r="E20" s="143" t="str">
        <f t="shared" si="0"/>
        <v>是</v>
      </c>
    </row>
    <row r="21" ht="36" customHeight="1" spans="1:5">
      <c r="A21" s="158" t="s">
        <v>1869</v>
      </c>
      <c r="B21" s="199"/>
      <c r="C21" s="199"/>
      <c r="D21" s="88" t="str">
        <f t="shared" si="1"/>
        <v/>
      </c>
      <c r="E21" s="143" t="str">
        <f t="shared" si="0"/>
        <v>否</v>
      </c>
    </row>
    <row r="22" ht="36" customHeight="1" spans="1:5">
      <c r="A22" s="174" t="s">
        <v>1826</v>
      </c>
      <c r="B22" s="200"/>
      <c r="C22" s="200"/>
      <c r="D22" s="88" t="str">
        <f t="shared" si="1"/>
        <v/>
      </c>
      <c r="E22" s="143" t="str">
        <f t="shared" si="0"/>
        <v>否</v>
      </c>
    </row>
    <row r="23" ht="36" customHeight="1" spans="1:5">
      <c r="A23" s="174" t="s">
        <v>1827</v>
      </c>
      <c r="B23" s="200"/>
      <c r="C23" s="201"/>
      <c r="D23" s="88" t="str">
        <f t="shared" si="1"/>
        <v/>
      </c>
      <c r="E23" s="143" t="str">
        <f t="shared" si="0"/>
        <v>否</v>
      </c>
    </row>
    <row r="24" ht="36" customHeight="1" spans="1:5">
      <c r="A24" s="158" t="s">
        <v>1870</v>
      </c>
      <c r="B24" s="171"/>
      <c r="C24" s="202">
        <v>10</v>
      </c>
      <c r="D24" s="88" t="str">
        <f t="shared" si="1"/>
        <v/>
      </c>
      <c r="E24" s="143" t="str">
        <f t="shared" si="0"/>
        <v>是</v>
      </c>
    </row>
    <row r="25" ht="36" customHeight="1" spans="1:5">
      <c r="A25" s="174" t="s">
        <v>1871</v>
      </c>
      <c r="B25" s="173"/>
      <c r="C25" s="203"/>
      <c r="D25" s="88" t="str">
        <f t="shared" si="1"/>
        <v/>
      </c>
      <c r="E25" s="143" t="str">
        <f t="shared" si="0"/>
        <v>否</v>
      </c>
    </row>
    <row r="26" ht="36" customHeight="1" spans="1:5">
      <c r="A26" s="174" t="s">
        <v>1872</v>
      </c>
      <c r="B26" s="173"/>
      <c r="C26" s="203">
        <v>10</v>
      </c>
      <c r="D26" s="88" t="str">
        <f t="shared" si="1"/>
        <v/>
      </c>
      <c r="E26" s="143" t="str">
        <f t="shared" si="0"/>
        <v>是</v>
      </c>
    </row>
    <row r="27" ht="36" customHeight="1" spans="1:5">
      <c r="A27" s="174" t="s">
        <v>1873</v>
      </c>
      <c r="B27" s="118"/>
      <c r="C27" s="201"/>
      <c r="D27" s="88" t="str">
        <f t="shared" si="1"/>
        <v/>
      </c>
      <c r="E27" s="143" t="str">
        <f t="shared" si="0"/>
        <v>否</v>
      </c>
    </row>
    <row r="28" ht="36" customHeight="1" spans="1:5">
      <c r="A28" s="158" t="s">
        <v>1874</v>
      </c>
      <c r="B28" s="171"/>
      <c r="C28" s="171"/>
      <c r="D28" s="88" t="str">
        <f t="shared" si="1"/>
        <v/>
      </c>
      <c r="E28" s="143" t="str">
        <f t="shared" si="0"/>
        <v>否</v>
      </c>
    </row>
    <row r="29" ht="36" customHeight="1" spans="1:5">
      <c r="A29" s="174" t="s">
        <v>1836</v>
      </c>
      <c r="B29" s="118"/>
      <c r="C29" s="204"/>
      <c r="D29" s="88" t="str">
        <f t="shared" si="1"/>
        <v/>
      </c>
      <c r="E29" s="143" t="str">
        <f t="shared" si="0"/>
        <v>否</v>
      </c>
    </row>
    <row r="30" ht="36" customHeight="1" spans="1:5">
      <c r="A30" s="158" t="s">
        <v>1875</v>
      </c>
      <c r="B30" s="180">
        <v>800</v>
      </c>
      <c r="C30" s="205"/>
      <c r="D30" s="88">
        <f t="shared" si="1"/>
        <v>-1</v>
      </c>
      <c r="E30" s="143" t="str">
        <f t="shared" si="0"/>
        <v>是</v>
      </c>
    </row>
    <row r="31" ht="36" customHeight="1" spans="1:5">
      <c r="A31" s="206" t="s">
        <v>1876</v>
      </c>
      <c r="B31" s="101">
        <v>800</v>
      </c>
      <c r="C31" s="101">
        <v>910</v>
      </c>
      <c r="D31" s="88">
        <f t="shared" si="1"/>
        <v>0.138</v>
      </c>
      <c r="E31" s="143" t="str">
        <f t="shared" si="0"/>
        <v>是</v>
      </c>
    </row>
    <row r="32" ht="36" customHeight="1" spans="1:5">
      <c r="A32" s="207" t="s">
        <v>61</v>
      </c>
      <c r="B32" s="171">
        <v>61</v>
      </c>
      <c r="C32" s="171">
        <v>61</v>
      </c>
      <c r="D32" s="88">
        <f t="shared" si="1"/>
        <v>0</v>
      </c>
      <c r="E32" s="143" t="str">
        <f t="shared" si="0"/>
        <v>是</v>
      </c>
    </row>
    <row r="33" ht="36" customHeight="1" spans="1:5">
      <c r="A33" s="208" t="s">
        <v>1840</v>
      </c>
      <c r="B33" s="209"/>
      <c r="C33" s="171"/>
      <c r="D33" s="88" t="str">
        <f t="shared" si="1"/>
        <v/>
      </c>
      <c r="E33" s="143" t="str">
        <f t="shared" si="0"/>
        <v>否</v>
      </c>
    </row>
    <row r="34" ht="36" customHeight="1" spans="1:5">
      <c r="A34" s="207" t="s">
        <v>1841</v>
      </c>
      <c r="B34" s="101"/>
      <c r="C34" s="210"/>
      <c r="D34" s="88" t="str">
        <f t="shared" si="1"/>
        <v/>
      </c>
      <c r="E34" s="143" t="str">
        <f t="shared" si="0"/>
        <v>否</v>
      </c>
    </row>
    <row r="35" ht="36" customHeight="1" spans="1:5">
      <c r="A35" s="175" t="s">
        <v>68</v>
      </c>
      <c r="B35" s="101">
        <f>B31+B32+B33+B34</f>
        <v>861</v>
      </c>
      <c r="C35" s="101">
        <f>C31+C32+C33+C34</f>
        <v>971</v>
      </c>
      <c r="D35" s="88">
        <f t="shared" si="1"/>
        <v>0.128</v>
      </c>
      <c r="E35" s="143" t="str">
        <f t="shared" si="0"/>
        <v>是</v>
      </c>
    </row>
    <row r="36" spans="2:2">
      <c r="B36" s="211"/>
    </row>
    <row r="37" spans="2:2">
      <c r="B37" s="212"/>
    </row>
    <row r="38" spans="2:2">
      <c r="B38" s="211"/>
    </row>
    <row r="39" spans="2:2">
      <c r="B39" s="212"/>
    </row>
    <row r="40" spans="2:2">
      <c r="B40" s="211"/>
    </row>
    <row r="41" spans="2:2">
      <c r="B41" s="211"/>
    </row>
    <row r="42" spans="2:2">
      <c r="B42" s="212"/>
    </row>
    <row r="43" spans="2:2">
      <c r="B43" s="211"/>
    </row>
    <row r="44" spans="2:2">
      <c r="B44" s="211"/>
    </row>
    <row r="45" spans="2:2">
      <c r="B45" s="211"/>
    </row>
    <row r="46" spans="2:2">
      <c r="B46" s="211"/>
    </row>
    <row r="47" spans="2:2">
      <c r="B47" s="212"/>
    </row>
    <row r="48" spans="2:2">
      <c r="B48" s="211"/>
    </row>
  </sheetData>
  <autoFilter ref="A3:E35">
    <extLst/>
  </autoFilter>
  <mergeCells count="1">
    <mergeCell ref="A1:D1"/>
  </mergeCells>
  <conditionalFormatting sqref="E3:E35">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00B0F0"/>
  </sheetPr>
  <dimension ref="A1:E41"/>
  <sheetViews>
    <sheetView showGridLines="0" showZeros="0" view="pageBreakPreview" zoomScaleNormal="100" workbookViewId="0">
      <pane ySplit="3" topLeftCell="A4" activePane="bottomLeft" state="frozen"/>
      <selection/>
      <selection pane="bottomLeft" activeCell="D8" sqref="D8"/>
    </sheetView>
  </sheetViews>
  <sheetFormatPr defaultColWidth="9" defaultRowHeight="13.5" outlineLevelCol="4"/>
  <cols>
    <col min="1" max="1" width="50.775" customWidth="1"/>
    <col min="2" max="4" width="20.6333333333333" customWidth="1"/>
    <col min="5" max="5" width="5.33333333333333" hidden="1" customWidth="1"/>
  </cols>
  <sheetData>
    <row r="1" ht="45" customHeight="1" spans="1:4">
      <c r="A1" s="165" t="s">
        <v>1877</v>
      </c>
      <c r="B1" s="165"/>
      <c r="C1" s="165"/>
      <c r="D1" s="165"/>
    </row>
    <row r="2" ht="20.1" customHeight="1" spans="1:4">
      <c r="A2" s="166"/>
      <c r="B2" s="166"/>
      <c r="C2" s="166"/>
      <c r="D2" s="167" t="s">
        <v>2</v>
      </c>
    </row>
    <row r="3" ht="45" customHeight="1" spans="1:5">
      <c r="A3" s="168" t="s">
        <v>1878</v>
      </c>
      <c r="B3" s="169" t="s">
        <v>5</v>
      </c>
      <c r="C3" s="169" t="s">
        <v>6</v>
      </c>
      <c r="D3" s="169" t="s">
        <v>7</v>
      </c>
      <c r="E3" s="170" t="s">
        <v>8</v>
      </c>
    </row>
    <row r="4" ht="36" customHeight="1" spans="1:5">
      <c r="A4" s="158" t="s">
        <v>1843</v>
      </c>
      <c r="B4" s="171">
        <v>520</v>
      </c>
      <c r="C4" s="171">
        <v>652</v>
      </c>
      <c r="D4" s="172">
        <f t="shared" ref="D4:D10" si="0">IF(B4&gt;0,C4/B4-1,IF(B4&lt;0,-(C4/B4-1),""))</f>
        <v>0.254</v>
      </c>
      <c r="E4" s="143" t="str">
        <f>IF(A4&lt;&gt;"",IF(SUM(B4:C4)&lt;&gt;0,"是","否"),"是")</f>
        <v>是</v>
      </c>
    </row>
    <row r="5" ht="36" customHeight="1" spans="1:5">
      <c r="A5" s="160" t="s">
        <v>1844</v>
      </c>
      <c r="B5" s="173"/>
      <c r="C5" s="173"/>
      <c r="D5" s="172" t="str">
        <f t="shared" si="0"/>
        <v/>
      </c>
      <c r="E5" s="143" t="str">
        <f>IF(A5&lt;&gt;"",IF(SUM(B5:C5)&lt;&gt;0,"是","否"),"是")</f>
        <v>否</v>
      </c>
    </row>
    <row r="6" ht="36" customHeight="1" spans="1:5">
      <c r="A6" s="160" t="s">
        <v>1845</v>
      </c>
      <c r="B6" s="173"/>
      <c r="C6" s="173"/>
      <c r="D6" s="172" t="str">
        <f t="shared" si="0"/>
        <v/>
      </c>
      <c r="E6" s="143"/>
    </row>
    <row r="7" ht="36" customHeight="1" spans="1:5">
      <c r="A7" s="160" t="s">
        <v>1846</v>
      </c>
      <c r="B7" s="173"/>
      <c r="C7" s="173">
        <v>61</v>
      </c>
      <c r="D7" s="172" t="str">
        <f t="shared" si="0"/>
        <v/>
      </c>
      <c r="E7" s="143"/>
    </row>
    <row r="8" ht="36" customHeight="1" spans="1:5">
      <c r="A8" s="160" t="s">
        <v>1847</v>
      </c>
      <c r="B8" s="173"/>
      <c r="C8" s="173"/>
      <c r="D8" s="172" t="str">
        <f t="shared" si="0"/>
        <v/>
      </c>
      <c r="E8" s="143"/>
    </row>
    <row r="9" ht="36" customHeight="1" spans="1:5">
      <c r="A9" s="160" t="s">
        <v>1848</v>
      </c>
      <c r="B9" s="173"/>
      <c r="C9" s="173"/>
      <c r="D9" s="172" t="str">
        <f t="shared" si="0"/>
        <v/>
      </c>
      <c r="E9" s="143"/>
    </row>
    <row r="10" ht="36" customHeight="1" spans="1:5">
      <c r="A10" s="160" t="s">
        <v>1849</v>
      </c>
      <c r="B10" s="173">
        <v>520</v>
      </c>
      <c r="C10" s="173">
        <v>591</v>
      </c>
      <c r="D10" s="172">
        <f t="shared" si="0"/>
        <v>0.137</v>
      </c>
      <c r="E10" s="143" t="str">
        <f>IF(A10&lt;&gt;"",IF(SUM(B10:C10)&lt;&gt;0,"是","否"),"是")</f>
        <v>是</v>
      </c>
    </row>
    <row r="11" ht="36" customHeight="1" spans="1:5">
      <c r="A11" s="158" t="s">
        <v>1850</v>
      </c>
      <c r="B11" s="171"/>
      <c r="C11" s="171"/>
      <c r="D11" s="172" t="str">
        <f t="shared" ref="D11:D28" si="1">IF(B11&gt;0,C11/B11-1,IF(B11&lt;0,-(C11/B11-1),""))</f>
        <v/>
      </c>
      <c r="E11" s="143" t="str">
        <f>IF(A11&lt;&gt;"",IF(SUM(B11:C11)&lt;&gt;0,"是","否"),"是")</f>
        <v>否</v>
      </c>
    </row>
    <row r="12" ht="36" customHeight="1" spans="1:5">
      <c r="A12" s="160" t="s">
        <v>1851</v>
      </c>
      <c r="B12" s="173"/>
      <c r="C12" s="173"/>
      <c r="D12" s="172" t="str">
        <f t="shared" si="1"/>
        <v/>
      </c>
      <c r="E12" s="143" t="str">
        <f>IF(A12&lt;&gt;"",IF(SUM(B12:C12)&lt;&gt;0,"是","否"),"是")</f>
        <v>否</v>
      </c>
    </row>
    <row r="13" ht="36" customHeight="1" spans="1:5">
      <c r="A13" s="160" t="s">
        <v>1852</v>
      </c>
      <c r="B13" s="173"/>
      <c r="C13" s="173"/>
      <c r="D13" s="172" t="str">
        <f t="shared" si="1"/>
        <v/>
      </c>
      <c r="E13" s="143" t="str">
        <f>IF(A13&lt;&gt;"",IF(SUM(B13:C13)&lt;&gt;0,"是","否"),"是")</f>
        <v>否</v>
      </c>
    </row>
    <row r="14" ht="36" customHeight="1" spans="1:5">
      <c r="A14" s="174" t="s">
        <v>1853</v>
      </c>
      <c r="B14" s="171"/>
      <c r="C14" s="171"/>
      <c r="D14" s="172" t="str">
        <f t="shared" si="1"/>
        <v/>
      </c>
      <c r="E14" s="143"/>
    </row>
    <row r="15" ht="36" customHeight="1" spans="1:5">
      <c r="A15" s="174" t="s">
        <v>1854</v>
      </c>
      <c r="B15" s="171"/>
      <c r="C15" s="171"/>
      <c r="D15" s="172" t="str">
        <f t="shared" si="1"/>
        <v/>
      </c>
      <c r="E15" s="143"/>
    </row>
    <row r="16" ht="36" customHeight="1" spans="1:5">
      <c r="A16" s="174" t="s">
        <v>1855</v>
      </c>
      <c r="B16" s="171"/>
      <c r="C16" s="171"/>
      <c r="D16" s="172" t="str">
        <f t="shared" si="1"/>
        <v/>
      </c>
      <c r="E16" s="143"/>
    </row>
    <row r="17" ht="36" customHeight="1" spans="1:5">
      <c r="A17" s="158" t="s">
        <v>1856</v>
      </c>
      <c r="B17" s="171"/>
      <c r="C17" s="171"/>
      <c r="D17" s="172" t="str">
        <f t="shared" si="1"/>
        <v/>
      </c>
      <c r="E17" s="143" t="str">
        <f t="shared" ref="E17:E28" si="2">IF(A17&lt;&gt;"",IF(SUM(B17:C17)&lt;&gt;0,"是","否"),"是")</f>
        <v>否</v>
      </c>
    </row>
    <row r="18" ht="36" customHeight="1" spans="1:5">
      <c r="A18" s="160" t="s">
        <v>1857</v>
      </c>
      <c r="B18" s="173"/>
      <c r="C18" s="173"/>
      <c r="D18" s="172" t="str">
        <f t="shared" si="1"/>
        <v/>
      </c>
      <c r="E18" s="143" t="str">
        <f t="shared" si="2"/>
        <v>否</v>
      </c>
    </row>
    <row r="19" ht="36" customHeight="1" spans="1:5">
      <c r="A19" s="158" t="s">
        <v>1858</v>
      </c>
      <c r="B19" s="171"/>
      <c r="C19" s="171"/>
      <c r="D19" s="172" t="str">
        <f t="shared" si="1"/>
        <v/>
      </c>
      <c r="E19" s="143" t="str">
        <f t="shared" si="2"/>
        <v>否</v>
      </c>
    </row>
    <row r="20" ht="36" customHeight="1" spans="1:5">
      <c r="A20" s="174" t="s">
        <v>1879</v>
      </c>
      <c r="B20" s="173"/>
      <c r="C20" s="173"/>
      <c r="D20" s="172" t="str">
        <f t="shared" si="1"/>
        <v/>
      </c>
      <c r="E20" s="143" t="str">
        <f t="shared" si="2"/>
        <v>否</v>
      </c>
    </row>
    <row r="21" ht="36" customHeight="1" spans="1:5">
      <c r="A21" s="158" t="s">
        <v>1860</v>
      </c>
      <c r="B21" s="171"/>
      <c r="C21" s="171"/>
      <c r="D21" s="172" t="str">
        <f t="shared" si="1"/>
        <v/>
      </c>
      <c r="E21" s="143" t="str">
        <f t="shared" si="2"/>
        <v>否</v>
      </c>
    </row>
    <row r="22" ht="36" customHeight="1" spans="1:5">
      <c r="A22" s="160" t="s">
        <v>1861</v>
      </c>
      <c r="B22" s="173"/>
      <c r="C22" s="173"/>
      <c r="D22" s="172" t="str">
        <f t="shared" si="1"/>
        <v/>
      </c>
      <c r="E22" s="143" t="str">
        <f t="shared" si="2"/>
        <v>否</v>
      </c>
    </row>
    <row r="23" ht="36" customHeight="1" spans="1:5">
      <c r="A23" s="175" t="s">
        <v>1880</v>
      </c>
      <c r="B23" s="171">
        <v>520</v>
      </c>
      <c r="C23" s="171">
        <v>652</v>
      </c>
      <c r="D23" s="172">
        <f t="shared" si="1"/>
        <v>0.254</v>
      </c>
      <c r="E23" s="143" t="str">
        <f t="shared" si="2"/>
        <v>是</v>
      </c>
    </row>
    <row r="24" ht="36" customHeight="1" spans="1:5">
      <c r="A24" s="176" t="s">
        <v>121</v>
      </c>
      <c r="B24" s="171">
        <f>SUM(B25:B26)</f>
        <v>341</v>
      </c>
      <c r="C24" s="171">
        <f>SUM(C25:C26)</f>
        <v>319</v>
      </c>
      <c r="D24" s="172">
        <f t="shared" si="1"/>
        <v>-0.065</v>
      </c>
      <c r="E24" s="143" t="str">
        <f t="shared" si="2"/>
        <v>是</v>
      </c>
    </row>
    <row r="25" ht="36" customHeight="1" spans="1:5">
      <c r="A25" s="177" t="s">
        <v>1863</v>
      </c>
      <c r="B25" s="178"/>
      <c r="C25" s="173"/>
      <c r="D25" s="172" t="str">
        <f t="shared" si="1"/>
        <v/>
      </c>
      <c r="E25" s="143" t="str">
        <f t="shared" si="2"/>
        <v>否</v>
      </c>
    </row>
    <row r="26" ht="36" customHeight="1" spans="1:5">
      <c r="A26" s="177" t="s">
        <v>1864</v>
      </c>
      <c r="B26" s="178">
        <v>341</v>
      </c>
      <c r="C26" s="178">
        <v>319</v>
      </c>
      <c r="D26" s="172">
        <f t="shared" si="1"/>
        <v>-0.065</v>
      </c>
      <c r="E26" s="143" t="str">
        <f t="shared" si="2"/>
        <v>是</v>
      </c>
    </row>
    <row r="27" ht="36" customHeight="1" spans="1:5">
      <c r="A27" s="179" t="s">
        <v>1865</v>
      </c>
      <c r="B27" s="180"/>
      <c r="C27" s="171"/>
      <c r="D27" s="172" t="str">
        <f t="shared" si="1"/>
        <v/>
      </c>
      <c r="E27" s="143" t="str">
        <f t="shared" si="2"/>
        <v>否</v>
      </c>
    </row>
    <row r="28" ht="36" customHeight="1" spans="1:5">
      <c r="A28" s="175" t="s">
        <v>128</v>
      </c>
      <c r="B28" s="171">
        <f>SUM(B23:B24,B27)</f>
        <v>861</v>
      </c>
      <c r="C28" s="171">
        <f>SUM(C23:C24,C27)</f>
        <v>971</v>
      </c>
      <c r="D28" s="172">
        <f t="shared" si="1"/>
        <v>0.128</v>
      </c>
      <c r="E28" s="143" t="str">
        <f t="shared" si="2"/>
        <v>是</v>
      </c>
    </row>
    <row r="29" spans="2:2">
      <c r="B29" s="181"/>
    </row>
    <row r="30" spans="2:3">
      <c r="B30" s="182"/>
      <c r="C30" s="182"/>
    </row>
    <row r="31" spans="2:2">
      <c r="B31" s="181"/>
    </row>
    <row r="32" spans="2:3">
      <c r="B32" s="182"/>
      <c r="C32" s="182"/>
    </row>
    <row r="33" spans="2:2">
      <c r="B33" s="181"/>
    </row>
    <row r="34" spans="2:2">
      <c r="B34" s="181"/>
    </row>
    <row r="35" spans="2:3">
      <c r="B35" s="182"/>
      <c r="C35" s="182"/>
    </row>
    <row r="36" spans="2:2">
      <c r="B36" s="181"/>
    </row>
    <row r="37" spans="2:2">
      <c r="B37" s="181"/>
    </row>
    <row r="38" spans="2:2">
      <c r="B38" s="181"/>
    </row>
    <row r="39" spans="2:2">
      <c r="B39" s="181"/>
    </row>
    <row r="40" spans="2:3">
      <c r="B40" s="182"/>
      <c r="C40" s="182"/>
    </row>
    <row r="41" spans="2:2">
      <c r="B41" s="181"/>
    </row>
  </sheetData>
  <autoFilter ref="A3:E28">
    <extLst/>
  </autoFilter>
  <mergeCells count="1">
    <mergeCell ref="A1:D1"/>
  </mergeCells>
  <conditionalFormatting sqref="E6:E9">
    <cfRule type="cellIs" dxfId="3" priority="1" stopIfTrue="1" operator="lessThanOrEqual">
      <formula>-1</formula>
    </cfRule>
    <cfRule type="cellIs" dxfId="3" priority="2" stopIfTrue="1" operator="lessThanOrEqual">
      <formula>-1</formula>
    </cfRule>
  </conditionalFormatting>
  <conditionalFormatting sqref="E3:E5 E10:E28">
    <cfRule type="cellIs" dxfId="3" priority="4" stopIfTrue="1" operator="lessThanOrEqual">
      <formula>-1</formula>
    </cfRule>
  </conditionalFormatting>
  <conditionalFormatting sqref="E4:E5 E10:E28">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21"/>
  <sheetViews>
    <sheetView view="pageBreakPreview" zoomScaleNormal="100" workbookViewId="0">
      <pane ySplit="3" topLeftCell="A8" activePane="bottomLeft" state="frozen"/>
      <selection/>
      <selection pane="bottomLeft" activeCell="B19" sqref="B19"/>
    </sheetView>
  </sheetViews>
  <sheetFormatPr defaultColWidth="9" defaultRowHeight="14.25" outlineLevelCol="1"/>
  <cols>
    <col min="1" max="1" width="36.25" style="149" customWidth="1"/>
    <col min="2" max="2" width="45.5083333333333" style="151" customWidth="1"/>
    <col min="3" max="3" width="12.6333333333333" style="149"/>
    <col min="4" max="16374" width="9" style="149"/>
    <col min="16375" max="16376" width="35.6333333333333" style="149"/>
    <col min="16377" max="16377" width="9" style="149"/>
    <col min="16378" max="16384" width="9" style="152"/>
  </cols>
  <sheetData>
    <row r="1" s="149" customFormat="1" ht="45" customHeight="1" spans="1:2">
      <c r="A1" s="153" t="s">
        <v>1881</v>
      </c>
      <c r="B1" s="154"/>
    </row>
    <row r="2" s="149" customFormat="1" ht="20.1" customHeight="1" spans="1:2">
      <c r="A2" s="155"/>
      <c r="B2" s="156" t="s">
        <v>2</v>
      </c>
    </row>
    <row r="3" s="150" customFormat="1" ht="45" customHeight="1" spans="1:2">
      <c r="A3" s="157" t="s">
        <v>1882</v>
      </c>
      <c r="B3" s="157" t="s">
        <v>1883</v>
      </c>
    </row>
    <row r="4" s="149" customFormat="1" ht="30" customHeight="1" spans="1:2">
      <c r="A4" s="161"/>
      <c r="B4" s="159"/>
    </row>
    <row r="5" s="149" customFormat="1" ht="30" customHeight="1" spans="1:2">
      <c r="A5" s="161"/>
      <c r="B5" s="159"/>
    </row>
    <row r="6" s="149" customFormat="1" ht="30" customHeight="1" spans="1:2">
      <c r="A6" s="161"/>
      <c r="B6" s="159"/>
    </row>
    <row r="7" s="149" customFormat="1" ht="30" customHeight="1" spans="1:2">
      <c r="A7" s="161"/>
      <c r="B7" s="159"/>
    </row>
    <row r="8" s="149" customFormat="1" ht="30" customHeight="1" spans="1:2">
      <c r="A8" s="161"/>
      <c r="B8" s="159"/>
    </row>
    <row r="9" s="149" customFormat="1" ht="30" customHeight="1" spans="1:2">
      <c r="A9" s="161"/>
      <c r="B9" s="159"/>
    </row>
    <row r="10" s="149" customFormat="1" ht="30" customHeight="1" spans="1:2">
      <c r="A10" s="161"/>
      <c r="B10" s="159"/>
    </row>
    <row r="11" s="149" customFormat="1" ht="30" customHeight="1" spans="1:2">
      <c r="A11" s="161"/>
      <c r="B11" s="159"/>
    </row>
    <row r="12" s="149" customFormat="1" ht="30" customHeight="1" spans="1:2">
      <c r="A12" s="161"/>
      <c r="B12" s="159"/>
    </row>
    <row r="13" s="149" customFormat="1" ht="30" customHeight="1" spans="1:2">
      <c r="A13" s="161"/>
      <c r="B13" s="159"/>
    </row>
    <row r="14" s="149" customFormat="1" ht="30" customHeight="1" spans="1:2">
      <c r="A14" s="161"/>
      <c r="B14" s="159"/>
    </row>
    <row r="15" s="149" customFormat="1" ht="30" customHeight="1" spans="1:2">
      <c r="A15" s="161"/>
      <c r="B15" s="159"/>
    </row>
    <row r="16" s="149" customFormat="1" ht="30" customHeight="1" spans="1:2">
      <c r="A16" s="161"/>
      <c r="B16" s="159"/>
    </row>
    <row r="17" s="149" customFormat="1" ht="30" customHeight="1" spans="1:2">
      <c r="A17" s="161"/>
      <c r="B17" s="159"/>
    </row>
    <row r="18" s="149" customFormat="1" ht="30" customHeight="1" spans="1:2">
      <c r="A18" s="161"/>
      <c r="B18" s="159"/>
    </row>
    <row r="19" s="149" customFormat="1" ht="30" customHeight="1" spans="1:2">
      <c r="A19" s="161"/>
      <c r="B19" s="159"/>
    </row>
    <row r="20" s="149" customFormat="1" ht="30" customHeight="1" spans="1:2">
      <c r="A20" s="163" t="s">
        <v>1884</v>
      </c>
      <c r="B20" s="164"/>
    </row>
    <row r="21" ht="27" customHeight="1" spans="1:1">
      <c r="A21" s="149" t="s">
        <v>1229</v>
      </c>
    </row>
  </sheetData>
  <mergeCells count="1">
    <mergeCell ref="A1:B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21"/>
  <sheetViews>
    <sheetView view="pageBreakPreview" zoomScaleNormal="100" workbookViewId="0">
      <pane ySplit="3" topLeftCell="A8" activePane="bottomLeft" state="frozen"/>
      <selection/>
      <selection pane="bottomLeft" activeCell="B18" sqref="B18"/>
    </sheetView>
  </sheetViews>
  <sheetFormatPr defaultColWidth="9" defaultRowHeight="14.25"/>
  <cols>
    <col min="1" max="1" width="46.6333333333333" style="149" customWidth="1"/>
    <col min="2" max="2" width="38" style="151" customWidth="1"/>
    <col min="3" max="16371" width="9" style="149"/>
    <col min="16372" max="16373" width="35.6333333333333" style="149"/>
    <col min="16374" max="16374" width="9" style="149"/>
    <col min="16375" max="16384" width="9" style="152"/>
  </cols>
  <sheetData>
    <row r="1" s="149" customFormat="1" ht="45" customHeight="1" spans="1:2">
      <c r="A1" s="153" t="s">
        <v>1885</v>
      </c>
      <c r="B1" s="154"/>
    </row>
    <row r="2" s="149" customFormat="1" ht="20.1" customHeight="1" spans="1:2">
      <c r="A2" s="155"/>
      <c r="B2" s="156" t="s">
        <v>2</v>
      </c>
    </row>
    <row r="3" s="150" customFormat="1" ht="45" customHeight="1" spans="1:2">
      <c r="A3" s="157" t="s">
        <v>1886</v>
      </c>
      <c r="B3" s="157" t="s">
        <v>1883</v>
      </c>
    </row>
    <row r="4" s="149" customFormat="1" ht="36" customHeight="1" spans="1:2">
      <c r="A4" s="158"/>
      <c r="B4" s="159"/>
    </row>
    <row r="5" s="149" customFormat="1" ht="36" customHeight="1" spans="1:2">
      <c r="A5" s="158"/>
      <c r="B5" s="159"/>
    </row>
    <row r="6" s="149" customFormat="1" ht="36" customHeight="1" spans="1:2">
      <c r="A6" s="158"/>
      <c r="B6" s="159"/>
    </row>
    <row r="7" s="149" customFormat="1" ht="36" customHeight="1" spans="1:2">
      <c r="A7" s="158"/>
      <c r="B7" s="159"/>
    </row>
    <row r="8" s="149" customFormat="1" ht="36" customHeight="1" spans="1:2">
      <c r="A8" s="158"/>
      <c r="B8" s="159"/>
    </row>
    <row r="9" s="149" customFormat="1" ht="36" customHeight="1" spans="1:2">
      <c r="A9" s="158"/>
      <c r="B9" s="159"/>
    </row>
    <row r="10" s="149" customFormat="1" ht="36" customHeight="1" spans="1:2">
      <c r="A10" s="160"/>
      <c r="B10" s="159"/>
    </row>
    <row r="11" s="149" customFormat="1" ht="36" customHeight="1" spans="1:2">
      <c r="A11" s="161"/>
      <c r="B11" s="159"/>
    </row>
    <row r="12" s="149" customFormat="1" ht="36" customHeight="1" spans="1:2">
      <c r="A12" s="162"/>
      <c r="B12" s="159"/>
    </row>
    <row r="13" s="149" customFormat="1" ht="36" customHeight="1" spans="1:2">
      <c r="A13" s="162"/>
      <c r="B13" s="159"/>
    </row>
    <row r="14" s="149" customFormat="1" ht="36" customHeight="1" spans="1:2">
      <c r="A14" s="162"/>
      <c r="B14" s="159"/>
    </row>
    <row r="15" s="149" customFormat="1" ht="36" customHeight="1" spans="1:2">
      <c r="A15" s="162"/>
      <c r="B15" s="159"/>
    </row>
    <row r="16" s="149" customFormat="1" ht="36" customHeight="1" spans="1:2">
      <c r="A16" s="162"/>
      <c r="B16" s="159"/>
    </row>
    <row r="17" s="149" customFormat="1" ht="36" customHeight="1" spans="1:2">
      <c r="A17" s="162"/>
      <c r="B17" s="159"/>
    </row>
    <row r="18" s="149" customFormat="1" ht="36" customHeight="1" spans="1:2">
      <c r="A18" s="162"/>
      <c r="B18" s="159"/>
    </row>
    <row r="19" s="149" customFormat="1" ht="31" customHeight="1" spans="1:2">
      <c r="A19" s="163" t="s">
        <v>1884</v>
      </c>
      <c r="B19" s="164"/>
    </row>
    <row r="20" s="149" customFormat="1" ht="26" customHeight="1" spans="1:16377">
      <c r="A20" s="149" t="s">
        <v>1229</v>
      </c>
      <c r="B20" s="151"/>
      <c r="XEU20" s="152"/>
      <c r="XEV20" s="152"/>
      <c r="XEW20" s="152"/>
    </row>
    <row r="21" s="149" customFormat="1" spans="2:16377">
      <c r="B21" s="151"/>
      <c r="XEU21" s="152"/>
      <c r="XEV21" s="152"/>
      <c r="XEW21" s="152"/>
    </row>
  </sheetData>
  <mergeCells count="1">
    <mergeCell ref="A1:B1"/>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F51"/>
  <sheetViews>
    <sheetView showGridLines="0" showZeros="0" view="pageBreakPreview" zoomScale="90" zoomScaleNormal="90" workbookViewId="0">
      <pane ySplit="3" topLeftCell="A4" activePane="bottomLeft" state="frozen"/>
      <selection/>
      <selection pane="bottomLeft" activeCell="C12" sqref="C12"/>
    </sheetView>
  </sheetViews>
  <sheetFormatPr defaultColWidth="9" defaultRowHeight="14.25" outlineLevelCol="5"/>
  <cols>
    <col min="1" max="1" width="12.75" style="151" customWidth="1"/>
    <col min="2" max="2" width="50.75" style="151" customWidth="1"/>
    <col min="3" max="5" width="20.6333333333333" style="151" customWidth="1"/>
    <col min="6" max="6" width="9.75" style="151" hidden="1" customWidth="1"/>
    <col min="7" max="16384" width="9" style="250"/>
  </cols>
  <sheetData>
    <row r="1" s="405" customFormat="1" ht="45" customHeight="1" spans="1:6">
      <c r="A1" s="407"/>
      <c r="B1" s="407" t="s">
        <v>69</v>
      </c>
      <c r="C1" s="407"/>
      <c r="D1" s="407"/>
      <c r="E1" s="407"/>
      <c r="F1" s="408"/>
    </row>
    <row r="2" ht="18.95" customHeight="1" spans="1:5">
      <c r="A2" s="468"/>
      <c r="B2" s="445"/>
      <c r="C2" s="318"/>
      <c r="E2" s="446" t="s">
        <v>2</v>
      </c>
    </row>
    <row r="3" s="442" customFormat="1" ht="45" customHeight="1" spans="1:6">
      <c r="A3" s="469" t="s">
        <v>3</v>
      </c>
      <c r="B3" s="441" t="s">
        <v>4</v>
      </c>
      <c r="C3" s="169" t="s">
        <v>5</v>
      </c>
      <c r="D3" s="169" t="s">
        <v>6</v>
      </c>
      <c r="E3" s="441" t="s">
        <v>7</v>
      </c>
      <c r="F3" s="470" t="s">
        <v>8</v>
      </c>
    </row>
    <row r="4" ht="37.5" customHeight="1" spans="1:6">
      <c r="A4" s="330" t="s">
        <v>70</v>
      </c>
      <c r="B4" s="471" t="s">
        <v>71</v>
      </c>
      <c r="C4" s="333">
        <v>18470</v>
      </c>
      <c r="D4" s="333">
        <v>16386</v>
      </c>
      <c r="E4" s="472">
        <f>IF(C4&gt;0,D4/C4-1,IF(C4&lt;0,-(D4/C4-1),""))</f>
        <v>-0.113</v>
      </c>
      <c r="F4" s="260" t="str">
        <f t="shared" ref="F4:F38" si="0">IF(LEN(A4)=3,"是",IF(B4&lt;&gt;"",IF(SUM(C4:D4)&lt;&gt;0,"是","否"),"是"))</f>
        <v>是</v>
      </c>
    </row>
    <row r="5" ht="37.5" customHeight="1" spans="1:6">
      <c r="A5" s="330" t="s">
        <v>72</v>
      </c>
      <c r="B5" s="473" t="s">
        <v>73</v>
      </c>
      <c r="C5" s="333"/>
      <c r="D5" s="333"/>
      <c r="E5" s="472" t="str">
        <f>IF(C5&gt;0,D5/C5-1,IF(C5&lt;0,-(D5/C5-1),""))</f>
        <v/>
      </c>
      <c r="F5" s="260" t="str">
        <f t="shared" si="0"/>
        <v>是</v>
      </c>
    </row>
    <row r="6" ht="37.5" customHeight="1" spans="1:6">
      <c r="A6" s="330" t="s">
        <v>74</v>
      </c>
      <c r="B6" s="473" t="s">
        <v>75</v>
      </c>
      <c r="C6" s="333"/>
      <c r="D6" s="333"/>
      <c r="E6" s="472" t="str">
        <f t="shared" ref="E6:E38" si="1">IF(C6&gt;0,D6/C6-1,IF(C6&lt;0,-(D6/C6-1),""))</f>
        <v/>
      </c>
      <c r="F6" s="260" t="str">
        <f t="shared" si="0"/>
        <v>是</v>
      </c>
    </row>
    <row r="7" ht="37.5" customHeight="1" spans="1:6">
      <c r="A7" s="330" t="s">
        <v>76</v>
      </c>
      <c r="B7" s="473" t="s">
        <v>77</v>
      </c>
      <c r="C7" s="333">
        <v>11965</v>
      </c>
      <c r="D7" s="333">
        <v>13679</v>
      </c>
      <c r="E7" s="472">
        <f t="shared" si="1"/>
        <v>0.143</v>
      </c>
      <c r="F7" s="260" t="str">
        <f t="shared" si="0"/>
        <v>是</v>
      </c>
    </row>
    <row r="8" ht="37.5" customHeight="1" spans="1:6">
      <c r="A8" s="330" t="s">
        <v>78</v>
      </c>
      <c r="B8" s="473" t="s">
        <v>79</v>
      </c>
      <c r="C8" s="333">
        <v>51321</v>
      </c>
      <c r="D8" s="333">
        <v>52854</v>
      </c>
      <c r="E8" s="472">
        <f t="shared" si="1"/>
        <v>0.03</v>
      </c>
      <c r="F8" s="260" t="str">
        <f t="shared" si="0"/>
        <v>是</v>
      </c>
    </row>
    <row r="9" ht="37.5" customHeight="1" spans="1:6">
      <c r="A9" s="330" t="s">
        <v>80</v>
      </c>
      <c r="B9" s="473" t="s">
        <v>81</v>
      </c>
      <c r="C9" s="333">
        <v>317</v>
      </c>
      <c r="D9" s="333">
        <v>307</v>
      </c>
      <c r="E9" s="472">
        <f t="shared" si="1"/>
        <v>-0.032</v>
      </c>
      <c r="F9" s="260" t="str">
        <f t="shared" si="0"/>
        <v>是</v>
      </c>
    </row>
    <row r="10" ht="37.5" customHeight="1" spans="1:6">
      <c r="A10" s="330" t="s">
        <v>82</v>
      </c>
      <c r="B10" s="473" t="s">
        <v>83</v>
      </c>
      <c r="C10" s="333">
        <v>1540</v>
      </c>
      <c r="D10" s="333">
        <v>1295</v>
      </c>
      <c r="E10" s="472">
        <f t="shared" si="1"/>
        <v>-0.159</v>
      </c>
      <c r="F10" s="260" t="str">
        <f t="shared" si="0"/>
        <v>是</v>
      </c>
    </row>
    <row r="11" ht="37.5" customHeight="1" spans="1:6">
      <c r="A11" s="330" t="s">
        <v>84</v>
      </c>
      <c r="B11" s="473" t="s">
        <v>85</v>
      </c>
      <c r="C11" s="333">
        <v>56988</v>
      </c>
      <c r="D11" s="333">
        <v>64808</v>
      </c>
      <c r="E11" s="472">
        <f t="shared" si="1"/>
        <v>0.137</v>
      </c>
      <c r="F11" s="260" t="str">
        <f t="shared" si="0"/>
        <v>是</v>
      </c>
    </row>
    <row r="12" ht="37.5" customHeight="1" spans="1:6">
      <c r="A12" s="330" t="s">
        <v>86</v>
      </c>
      <c r="B12" s="473" t="s">
        <v>87</v>
      </c>
      <c r="C12" s="333">
        <v>27066</v>
      </c>
      <c r="D12" s="333">
        <v>30526</v>
      </c>
      <c r="E12" s="472">
        <f t="shared" si="1"/>
        <v>0.128</v>
      </c>
      <c r="F12" s="260" t="str">
        <f t="shared" si="0"/>
        <v>是</v>
      </c>
    </row>
    <row r="13" ht="37.5" customHeight="1" spans="1:6">
      <c r="A13" s="330" t="s">
        <v>88</v>
      </c>
      <c r="B13" s="473" t="s">
        <v>89</v>
      </c>
      <c r="C13" s="333">
        <v>7123</v>
      </c>
      <c r="D13" s="333">
        <v>1167</v>
      </c>
      <c r="E13" s="472">
        <f t="shared" si="1"/>
        <v>-0.836</v>
      </c>
      <c r="F13" s="260" t="str">
        <f t="shared" si="0"/>
        <v>是</v>
      </c>
    </row>
    <row r="14" ht="37.5" customHeight="1" spans="1:6">
      <c r="A14" s="330" t="s">
        <v>90</v>
      </c>
      <c r="B14" s="473" t="s">
        <v>91</v>
      </c>
      <c r="C14" s="333">
        <v>5186</v>
      </c>
      <c r="D14" s="333">
        <v>3310</v>
      </c>
      <c r="E14" s="472">
        <f t="shared" si="1"/>
        <v>-0.362</v>
      </c>
      <c r="F14" s="260" t="str">
        <f t="shared" si="0"/>
        <v>是</v>
      </c>
    </row>
    <row r="15" ht="37.5" customHeight="1" spans="1:6">
      <c r="A15" s="330" t="s">
        <v>92</v>
      </c>
      <c r="B15" s="473" t="s">
        <v>93</v>
      </c>
      <c r="C15" s="333">
        <v>25551</v>
      </c>
      <c r="D15" s="333">
        <v>30916</v>
      </c>
      <c r="E15" s="472">
        <f t="shared" si="1"/>
        <v>0.21</v>
      </c>
      <c r="F15" s="260" t="str">
        <f t="shared" si="0"/>
        <v>是</v>
      </c>
    </row>
    <row r="16" ht="37.5" customHeight="1" spans="1:6">
      <c r="A16" s="330" t="s">
        <v>94</v>
      </c>
      <c r="B16" s="473" t="s">
        <v>95</v>
      </c>
      <c r="C16" s="333">
        <v>4576</v>
      </c>
      <c r="D16" s="333">
        <v>2625</v>
      </c>
      <c r="E16" s="472">
        <f t="shared" si="1"/>
        <v>-0.426</v>
      </c>
      <c r="F16" s="260" t="str">
        <f t="shared" si="0"/>
        <v>是</v>
      </c>
    </row>
    <row r="17" ht="37.5" customHeight="1" spans="1:6">
      <c r="A17" s="330" t="s">
        <v>96</v>
      </c>
      <c r="B17" s="473" t="s">
        <v>97</v>
      </c>
      <c r="C17" s="333">
        <v>2624</v>
      </c>
      <c r="D17" s="333">
        <v>1261</v>
      </c>
      <c r="E17" s="472">
        <f t="shared" si="1"/>
        <v>-0.519</v>
      </c>
      <c r="F17" s="260" t="str">
        <f t="shared" si="0"/>
        <v>是</v>
      </c>
    </row>
    <row r="18" ht="37.5" customHeight="1" spans="1:6">
      <c r="A18" s="330" t="s">
        <v>98</v>
      </c>
      <c r="B18" s="473" t="s">
        <v>99</v>
      </c>
      <c r="C18" s="333">
        <v>703</v>
      </c>
      <c r="D18" s="333">
        <v>151</v>
      </c>
      <c r="E18" s="472">
        <f t="shared" si="1"/>
        <v>-0.785</v>
      </c>
      <c r="F18" s="260" t="str">
        <f t="shared" si="0"/>
        <v>是</v>
      </c>
    </row>
    <row r="19" ht="37.5" customHeight="1" spans="1:6">
      <c r="A19" s="330" t="s">
        <v>100</v>
      </c>
      <c r="B19" s="473" t="s">
        <v>101</v>
      </c>
      <c r="C19" s="333"/>
      <c r="D19" s="333"/>
      <c r="E19" s="472" t="str">
        <f t="shared" si="1"/>
        <v/>
      </c>
      <c r="F19" s="260" t="str">
        <f t="shared" si="0"/>
        <v>是</v>
      </c>
    </row>
    <row r="20" ht="37.5" customHeight="1" spans="1:6">
      <c r="A20" s="330" t="s">
        <v>102</v>
      </c>
      <c r="B20" s="473" t="s">
        <v>103</v>
      </c>
      <c r="C20" s="333"/>
      <c r="D20" s="333"/>
      <c r="E20" s="472" t="str">
        <f t="shared" si="1"/>
        <v/>
      </c>
      <c r="F20" s="260" t="str">
        <f t="shared" si="0"/>
        <v>是</v>
      </c>
    </row>
    <row r="21" ht="37.5" customHeight="1" spans="1:6">
      <c r="A21" s="330" t="s">
        <v>104</v>
      </c>
      <c r="B21" s="473" t="s">
        <v>105</v>
      </c>
      <c r="C21" s="333">
        <v>2570</v>
      </c>
      <c r="D21" s="333">
        <v>1208</v>
      </c>
      <c r="E21" s="472">
        <f t="shared" si="1"/>
        <v>-0.53</v>
      </c>
      <c r="F21" s="260" t="str">
        <f t="shared" si="0"/>
        <v>是</v>
      </c>
    </row>
    <row r="22" ht="37.5" customHeight="1" spans="1:6">
      <c r="A22" s="330" t="s">
        <v>106</v>
      </c>
      <c r="B22" s="473" t="s">
        <v>107</v>
      </c>
      <c r="C22" s="333">
        <v>8363</v>
      </c>
      <c r="D22" s="333">
        <v>8142</v>
      </c>
      <c r="E22" s="472">
        <f t="shared" si="1"/>
        <v>-0.026</v>
      </c>
      <c r="F22" s="260" t="str">
        <f t="shared" si="0"/>
        <v>是</v>
      </c>
    </row>
    <row r="23" ht="37.5" customHeight="1" spans="1:6">
      <c r="A23" s="330" t="s">
        <v>108</v>
      </c>
      <c r="B23" s="473" t="s">
        <v>109</v>
      </c>
      <c r="C23" s="333">
        <v>208</v>
      </c>
      <c r="D23" s="333">
        <v>86</v>
      </c>
      <c r="E23" s="472">
        <f t="shared" si="1"/>
        <v>-0.587</v>
      </c>
      <c r="F23" s="260" t="str">
        <f t="shared" si="0"/>
        <v>是</v>
      </c>
    </row>
    <row r="24" ht="37.5" customHeight="1" spans="1:6">
      <c r="A24" s="330" t="s">
        <v>110</v>
      </c>
      <c r="B24" s="473" t="s">
        <v>111</v>
      </c>
      <c r="C24" s="333">
        <v>2485</v>
      </c>
      <c r="D24" s="333">
        <v>1338</v>
      </c>
      <c r="E24" s="472">
        <f t="shared" si="1"/>
        <v>-0.462</v>
      </c>
      <c r="F24" s="260" t="str">
        <f t="shared" si="0"/>
        <v>是</v>
      </c>
    </row>
    <row r="25" ht="37.5" customHeight="1" spans="1:6">
      <c r="A25" s="330" t="s">
        <v>112</v>
      </c>
      <c r="B25" s="473" t="s">
        <v>113</v>
      </c>
      <c r="C25" s="333"/>
      <c r="D25" s="333">
        <v>3271</v>
      </c>
      <c r="E25" s="472" t="str">
        <f t="shared" si="1"/>
        <v/>
      </c>
      <c r="F25" s="260" t="str">
        <f t="shared" si="0"/>
        <v>是</v>
      </c>
    </row>
    <row r="26" ht="37.5" customHeight="1" spans="1:6">
      <c r="A26" s="330" t="s">
        <v>114</v>
      </c>
      <c r="B26" s="473" t="s">
        <v>115</v>
      </c>
      <c r="C26" s="333">
        <v>9302</v>
      </c>
      <c r="D26" s="333">
        <v>10005</v>
      </c>
      <c r="E26" s="472">
        <f t="shared" si="1"/>
        <v>0.076</v>
      </c>
      <c r="F26" s="260" t="str">
        <f t="shared" si="0"/>
        <v>是</v>
      </c>
    </row>
    <row r="27" ht="37.5" customHeight="1" spans="1:6">
      <c r="A27" s="330" t="s">
        <v>116</v>
      </c>
      <c r="B27" s="473" t="s">
        <v>117</v>
      </c>
      <c r="C27" s="333">
        <v>28</v>
      </c>
      <c r="D27" s="333">
        <v>43</v>
      </c>
      <c r="E27" s="472">
        <f t="shared" si="1"/>
        <v>0.536</v>
      </c>
      <c r="F27" s="260" t="str">
        <f t="shared" si="0"/>
        <v>是</v>
      </c>
    </row>
    <row r="28" ht="37.5" customHeight="1" spans="1:6">
      <c r="A28" s="330" t="s">
        <v>118</v>
      </c>
      <c r="B28" s="473" t="s">
        <v>119</v>
      </c>
      <c r="C28" s="333"/>
      <c r="D28" s="333">
        <v>87023</v>
      </c>
      <c r="E28" s="472" t="str">
        <f t="shared" si="1"/>
        <v/>
      </c>
      <c r="F28" s="260" t="str">
        <f t="shared" si="0"/>
        <v>是</v>
      </c>
    </row>
    <row r="29" ht="37.5" customHeight="1" spans="1:6">
      <c r="A29" s="330"/>
      <c r="B29" s="473"/>
      <c r="C29" s="333"/>
      <c r="D29" s="333"/>
      <c r="E29" s="472" t="str">
        <f t="shared" si="1"/>
        <v/>
      </c>
      <c r="F29" s="260" t="str">
        <f t="shared" si="0"/>
        <v>是</v>
      </c>
    </row>
    <row r="30" s="317" customFormat="1" ht="37.5" customHeight="1" spans="1:6">
      <c r="A30" s="458"/>
      <c r="B30" s="459" t="s">
        <v>120</v>
      </c>
      <c r="C30" s="423">
        <f>SUM(C4:C28)</f>
        <v>236386</v>
      </c>
      <c r="D30" s="423">
        <f>SUM(D4:D28)</f>
        <v>330401</v>
      </c>
      <c r="E30" s="472">
        <f t="shared" si="1"/>
        <v>0.398</v>
      </c>
      <c r="F30" s="260" t="str">
        <f t="shared" si="0"/>
        <v>是</v>
      </c>
    </row>
    <row r="31" ht="37.5" customHeight="1" spans="1:6">
      <c r="A31" s="327">
        <v>230</v>
      </c>
      <c r="B31" s="474" t="s">
        <v>121</v>
      </c>
      <c r="C31" s="423">
        <f>SUM(C32:C35)</f>
        <v>-227</v>
      </c>
      <c r="D31" s="423">
        <f>SUM(D32:D35)</f>
        <v>24880</v>
      </c>
      <c r="E31" s="472">
        <f t="shared" si="1"/>
        <v>110.604</v>
      </c>
      <c r="F31" s="260" t="str">
        <f t="shared" si="0"/>
        <v>是</v>
      </c>
    </row>
    <row r="32" ht="37.5" customHeight="1" spans="1:6">
      <c r="A32" s="475">
        <v>23006</v>
      </c>
      <c r="B32" s="476" t="s">
        <v>122</v>
      </c>
      <c r="C32" s="333">
        <v>-10069</v>
      </c>
      <c r="D32" s="333">
        <v>24880</v>
      </c>
      <c r="E32" s="472">
        <f t="shared" si="1"/>
        <v>3.471</v>
      </c>
      <c r="F32" s="260" t="str">
        <f t="shared" si="0"/>
        <v>是</v>
      </c>
    </row>
    <row r="33" ht="36" customHeight="1" spans="1:6">
      <c r="A33" s="330">
        <v>23008</v>
      </c>
      <c r="B33" s="476" t="s">
        <v>123</v>
      </c>
      <c r="C33" s="333">
        <v>9842</v>
      </c>
      <c r="D33" s="333"/>
      <c r="E33" s="472">
        <f t="shared" si="1"/>
        <v>-1</v>
      </c>
      <c r="F33" s="260" t="str">
        <f t="shared" si="0"/>
        <v>是</v>
      </c>
    </row>
    <row r="34" ht="37.5" customHeight="1" spans="1:6">
      <c r="A34" s="477">
        <v>23015</v>
      </c>
      <c r="B34" s="457" t="s">
        <v>124</v>
      </c>
      <c r="C34" s="333"/>
      <c r="D34" s="333"/>
      <c r="E34" s="472" t="str">
        <f t="shared" si="1"/>
        <v/>
      </c>
      <c r="F34" s="260" t="str">
        <f t="shared" si="0"/>
        <v>否</v>
      </c>
    </row>
    <row r="35" s="444" customFormat="1" ht="36" customHeight="1" spans="1:6">
      <c r="A35" s="477">
        <v>23016</v>
      </c>
      <c r="B35" s="457" t="s">
        <v>125</v>
      </c>
      <c r="C35" s="333"/>
      <c r="D35" s="333"/>
      <c r="E35" s="472" t="str">
        <f t="shared" si="1"/>
        <v/>
      </c>
      <c r="F35" s="260" t="str">
        <f t="shared" si="0"/>
        <v>否</v>
      </c>
    </row>
    <row r="36" s="444" customFormat="1" ht="37.5" customHeight="1" spans="1:6">
      <c r="A36" s="327">
        <v>231</v>
      </c>
      <c r="B36" s="179" t="s">
        <v>126</v>
      </c>
      <c r="C36" s="423">
        <v>29271</v>
      </c>
      <c r="D36" s="423">
        <v>32400</v>
      </c>
      <c r="E36" s="472">
        <f t="shared" si="1"/>
        <v>0.107</v>
      </c>
      <c r="F36" s="260" t="str">
        <f t="shared" si="0"/>
        <v>是</v>
      </c>
    </row>
    <row r="37" s="444" customFormat="1" ht="37.5" customHeight="1" spans="1:6">
      <c r="A37" s="327">
        <v>23009</v>
      </c>
      <c r="B37" s="478" t="s">
        <v>127</v>
      </c>
      <c r="C37" s="423">
        <v>1686</v>
      </c>
      <c r="D37" s="423"/>
      <c r="E37" s="472">
        <f t="shared" si="1"/>
        <v>-1</v>
      </c>
      <c r="F37" s="260" t="str">
        <f t="shared" si="0"/>
        <v>是</v>
      </c>
    </row>
    <row r="38" ht="37.5" customHeight="1" spans="1:6">
      <c r="A38" s="458"/>
      <c r="B38" s="466" t="s">
        <v>128</v>
      </c>
      <c r="C38" s="423">
        <f>C30+C31+C36+C37</f>
        <v>267116</v>
      </c>
      <c r="D38" s="423">
        <f>D30+D31+D36+D37</f>
        <v>387681</v>
      </c>
      <c r="E38" s="472">
        <f t="shared" si="1"/>
        <v>0.451</v>
      </c>
      <c r="F38" s="260" t="str">
        <f t="shared" si="0"/>
        <v>是</v>
      </c>
    </row>
    <row r="39" spans="2:4">
      <c r="B39" s="479"/>
      <c r="D39" s="480"/>
    </row>
    <row r="41" spans="4:4">
      <c r="D41" s="480"/>
    </row>
    <row r="43" spans="4:4">
      <c r="D43" s="480"/>
    </row>
    <row r="44" spans="4:4">
      <c r="D44" s="480"/>
    </row>
    <row r="46" spans="4:4">
      <c r="D46" s="480"/>
    </row>
    <row r="47" spans="4:4">
      <c r="D47" s="480"/>
    </row>
    <row r="48" spans="4:4">
      <c r="D48" s="480"/>
    </row>
    <row r="49" spans="4:4">
      <c r="D49" s="480"/>
    </row>
    <row r="51" spans="4:4">
      <c r="D51" s="480"/>
    </row>
  </sheetData>
  <autoFilter ref="A3:F39">
    <extLst/>
  </autoFilter>
  <mergeCells count="1">
    <mergeCell ref="B1:E1"/>
  </mergeCells>
  <conditionalFormatting sqref="C34">
    <cfRule type="expression" dxfId="1" priority="14" stopIfTrue="1">
      <formula>"len($A:$A)=3"</formula>
    </cfRule>
  </conditionalFormatting>
  <conditionalFormatting sqref="D37">
    <cfRule type="cellIs" dxfId="2" priority="1" stopIfTrue="1" operator="lessThan">
      <formula>0</formula>
    </cfRule>
    <cfRule type="cellIs" dxfId="0" priority="2" stopIfTrue="1" operator="greaterThan">
      <formula>5</formula>
    </cfRule>
  </conditionalFormatting>
  <conditionalFormatting sqref="D33:D34">
    <cfRule type="cellIs" dxfId="2" priority="29" stopIfTrue="1" operator="lessThan">
      <formula>0</formula>
    </cfRule>
    <cfRule type="cellIs" dxfId="0" priority="30" stopIfTrue="1" operator="greaterThan">
      <formula>5</formula>
    </cfRule>
  </conditionalFormatting>
  <conditionalFormatting sqref="F4:F39">
    <cfRule type="cellIs" dxfId="2" priority="11" stopIfTrue="1" operator="lessThan">
      <formula>0</formula>
    </cfRule>
  </conditionalFormatting>
  <conditionalFormatting sqref="E2 D32 D39:E44">
    <cfRule type="cellIs" dxfId="0" priority="27" stopIfTrue="1" operator="lessThanOrEqual">
      <formula>-1</formula>
    </cfRule>
  </conditionalFormatting>
  <conditionalFormatting sqref="A34:B35">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tabColor rgb="FF00B0F0"/>
  </sheetPr>
  <dimension ref="A1:E42"/>
  <sheetViews>
    <sheetView showGridLines="0" showZeros="0" view="pageBreakPreview" zoomScaleNormal="115" workbookViewId="0">
      <pane ySplit="3" topLeftCell="A4" activePane="bottomLeft" state="frozen"/>
      <selection/>
      <selection pane="bottomLeft" activeCell="B9" sqref="B9:B11"/>
    </sheetView>
  </sheetViews>
  <sheetFormatPr defaultColWidth="9" defaultRowHeight="14.25" outlineLevelCol="4"/>
  <cols>
    <col min="1" max="1" width="52.4416666666667" style="122" customWidth="1"/>
    <col min="2" max="4" width="20.6333333333333" style="122" customWidth="1"/>
    <col min="5" max="5" width="5.38333333333333" style="122" hidden="1" customWidth="1"/>
    <col min="6" max="16384" width="9" style="122"/>
  </cols>
  <sheetData>
    <row r="1" ht="45" customHeight="1" spans="1:4">
      <c r="A1" s="123" t="s">
        <v>1887</v>
      </c>
      <c r="B1" s="123"/>
      <c r="C1" s="123"/>
      <c r="D1" s="123"/>
    </row>
    <row r="2" s="134" customFormat="1" ht="20.1" customHeight="1" spans="1:4">
      <c r="A2" s="135"/>
      <c r="B2" s="136"/>
      <c r="C2" s="137"/>
      <c r="D2" s="138" t="s">
        <v>2</v>
      </c>
    </row>
    <row r="3" ht="45" customHeight="1" spans="1:5">
      <c r="A3" s="139" t="s">
        <v>1888</v>
      </c>
      <c r="B3" s="83" t="s">
        <v>5</v>
      </c>
      <c r="C3" s="83" t="s">
        <v>6</v>
      </c>
      <c r="D3" s="83" t="s">
        <v>7</v>
      </c>
      <c r="E3" s="134" t="s">
        <v>8</v>
      </c>
    </row>
    <row r="4" ht="36" customHeight="1" spans="1:5">
      <c r="A4" s="140" t="s">
        <v>1889</v>
      </c>
      <c r="B4" s="141"/>
      <c r="C4" s="142"/>
      <c r="D4" s="88" t="str">
        <f>IF(B4&gt;0,C4/B4-1,IF(B4&lt;0,-(C4/B4-1),""))</f>
        <v/>
      </c>
      <c r="E4" s="143" t="str">
        <f t="shared" ref="E4:E38" si="0">IF(A4&lt;&gt;"",IF(SUM(B4:C4)&lt;&gt;0,"是","否"),"是")</f>
        <v>否</v>
      </c>
    </row>
    <row r="5" ht="36" customHeight="1" spans="1:5">
      <c r="A5" s="144" t="s">
        <v>1890</v>
      </c>
      <c r="B5" s="117"/>
      <c r="C5" s="117"/>
      <c r="D5" s="88" t="str">
        <f t="shared" ref="D5:D15" si="1">IF(B5&gt;0,C5/B5-1,IF(B5&lt;0,-(C5/B5-1),""))</f>
        <v/>
      </c>
      <c r="E5" s="143" t="str">
        <f t="shared" si="0"/>
        <v>否</v>
      </c>
    </row>
    <row r="6" ht="36" customHeight="1" spans="1:5">
      <c r="A6" s="144" t="s">
        <v>1891</v>
      </c>
      <c r="B6" s="117"/>
      <c r="C6" s="145"/>
      <c r="D6" s="88" t="str">
        <f t="shared" si="1"/>
        <v/>
      </c>
      <c r="E6" s="143" t="str">
        <f t="shared" si="0"/>
        <v>否</v>
      </c>
    </row>
    <row r="7" s="121" customFormat="1" ht="36" customHeight="1" spans="1:5">
      <c r="A7" s="144" t="s">
        <v>1892</v>
      </c>
      <c r="B7" s="117"/>
      <c r="C7" s="145"/>
      <c r="D7" s="88" t="str">
        <f t="shared" si="1"/>
        <v/>
      </c>
      <c r="E7" s="143" t="str">
        <f t="shared" si="0"/>
        <v>否</v>
      </c>
    </row>
    <row r="8" ht="36" customHeight="1" spans="1:5">
      <c r="A8" s="140" t="s">
        <v>1893</v>
      </c>
      <c r="B8" s="141">
        <v>31574</v>
      </c>
      <c r="C8" s="141">
        <v>35219</v>
      </c>
      <c r="D8" s="88">
        <f t="shared" si="1"/>
        <v>0.115</v>
      </c>
      <c r="E8" s="143" t="str">
        <f t="shared" si="0"/>
        <v>是</v>
      </c>
    </row>
    <row r="9" ht="36" customHeight="1" spans="1:5">
      <c r="A9" s="144" t="s">
        <v>1890</v>
      </c>
      <c r="B9" s="117">
        <v>17082</v>
      </c>
      <c r="C9" s="145">
        <v>17887</v>
      </c>
      <c r="D9" s="88">
        <f t="shared" si="1"/>
        <v>0.047</v>
      </c>
      <c r="E9" s="143" t="str">
        <f t="shared" si="0"/>
        <v>是</v>
      </c>
    </row>
    <row r="10" ht="36" customHeight="1" spans="1:5">
      <c r="A10" s="144" t="s">
        <v>1891</v>
      </c>
      <c r="B10" s="117">
        <v>11</v>
      </c>
      <c r="C10" s="145">
        <v>13</v>
      </c>
      <c r="D10" s="88">
        <f t="shared" si="1"/>
        <v>0.182</v>
      </c>
      <c r="E10" s="143" t="str">
        <f t="shared" si="0"/>
        <v>是</v>
      </c>
    </row>
    <row r="11" ht="36" customHeight="1" spans="1:5">
      <c r="A11" s="144" t="s">
        <v>1892</v>
      </c>
      <c r="B11" s="117">
        <v>13721</v>
      </c>
      <c r="C11" s="145">
        <v>16785</v>
      </c>
      <c r="D11" s="88">
        <f t="shared" si="1"/>
        <v>0.223</v>
      </c>
      <c r="E11" s="143" t="str">
        <f t="shared" si="0"/>
        <v>是</v>
      </c>
    </row>
    <row r="12" ht="36" customHeight="1" spans="1:5">
      <c r="A12" s="140" t="s">
        <v>1894</v>
      </c>
      <c r="B12" s="141"/>
      <c r="C12" s="142"/>
      <c r="D12" s="88" t="str">
        <f t="shared" si="1"/>
        <v/>
      </c>
      <c r="E12" s="143" t="str">
        <f t="shared" si="0"/>
        <v>否</v>
      </c>
    </row>
    <row r="13" ht="36" customHeight="1" spans="1:5">
      <c r="A13" s="144" t="s">
        <v>1890</v>
      </c>
      <c r="B13" s="117"/>
      <c r="C13" s="145"/>
      <c r="D13" s="88" t="str">
        <f t="shared" si="1"/>
        <v/>
      </c>
      <c r="E13" s="143" t="str">
        <f t="shared" si="0"/>
        <v>否</v>
      </c>
    </row>
    <row r="14" ht="36" customHeight="1" spans="1:5">
      <c r="A14" s="144" t="s">
        <v>1891</v>
      </c>
      <c r="B14" s="117"/>
      <c r="C14" s="145"/>
      <c r="D14" s="88" t="str">
        <f t="shared" si="1"/>
        <v/>
      </c>
      <c r="E14" s="143" t="str">
        <f t="shared" si="0"/>
        <v>否</v>
      </c>
    </row>
    <row r="15" ht="36" customHeight="1" spans="1:5">
      <c r="A15" s="144" t="s">
        <v>1892</v>
      </c>
      <c r="B15" s="117">
        <v>0</v>
      </c>
      <c r="C15" s="145"/>
      <c r="D15" s="88" t="str">
        <f t="shared" si="1"/>
        <v/>
      </c>
      <c r="E15" s="143" t="str">
        <f t="shared" si="0"/>
        <v>否</v>
      </c>
    </row>
    <row r="16" ht="36" customHeight="1" spans="1:5">
      <c r="A16" s="140" t="s">
        <v>1895</v>
      </c>
      <c r="B16" s="141"/>
      <c r="C16" s="142"/>
      <c r="D16" s="88" t="str">
        <f t="shared" ref="D16:D38" si="2">IF(B16&gt;0,C16/B16-1,IF(B16&lt;0,-(C16/B16-1),""))</f>
        <v/>
      </c>
      <c r="E16" s="143" t="str">
        <f t="shared" si="0"/>
        <v>否</v>
      </c>
    </row>
    <row r="17" ht="36" customHeight="1" spans="1:5">
      <c r="A17" s="144" t="s">
        <v>1890</v>
      </c>
      <c r="B17" s="117"/>
      <c r="C17" s="115"/>
      <c r="D17" s="88" t="str">
        <f t="shared" si="2"/>
        <v/>
      </c>
      <c r="E17" s="143" t="str">
        <f t="shared" si="0"/>
        <v>否</v>
      </c>
    </row>
    <row r="18" ht="36" customHeight="1" spans="1:5">
      <c r="A18" s="144" t="s">
        <v>1891</v>
      </c>
      <c r="B18" s="117"/>
      <c r="C18" s="115"/>
      <c r="D18" s="88" t="str">
        <f t="shared" si="2"/>
        <v/>
      </c>
      <c r="E18" s="143" t="str">
        <f t="shared" si="0"/>
        <v>否</v>
      </c>
    </row>
    <row r="19" ht="36" customHeight="1" spans="1:5">
      <c r="A19" s="144" t="s">
        <v>1892</v>
      </c>
      <c r="B19" s="117"/>
      <c r="C19" s="115"/>
      <c r="D19" s="88" t="str">
        <f t="shared" si="2"/>
        <v/>
      </c>
      <c r="E19" s="143" t="str">
        <f t="shared" si="0"/>
        <v>否</v>
      </c>
    </row>
    <row r="20" ht="36" customHeight="1" spans="1:5">
      <c r="A20" s="140" t="s">
        <v>1896</v>
      </c>
      <c r="B20" s="141"/>
      <c r="C20" s="142"/>
      <c r="D20" s="88" t="str">
        <f t="shared" si="2"/>
        <v/>
      </c>
      <c r="E20" s="143" t="str">
        <f t="shared" si="0"/>
        <v>否</v>
      </c>
    </row>
    <row r="21" ht="36" customHeight="1" spans="1:5">
      <c r="A21" s="144" t="s">
        <v>1890</v>
      </c>
      <c r="B21" s="117"/>
      <c r="C21" s="142"/>
      <c r="D21" s="88" t="str">
        <f t="shared" si="2"/>
        <v/>
      </c>
      <c r="E21" s="143" t="str">
        <f t="shared" si="0"/>
        <v>否</v>
      </c>
    </row>
    <row r="22" ht="36" customHeight="1" spans="1:5">
      <c r="A22" s="144" t="s">
        <v>1891</v>
      </c>
      <c r="B22" s="117"/>
      <c r="C22" s="117"/>
      <c r="D22" s="88" t="str">
        <f t="shared" si="2"/>
        <v/>
      </c>
      <c r="E22" s="143" t="str">
        <f t="shared" si="0"/>
        <v>否</v>
      </c>
    </row>
    <row r="23" ht="36" customHeight="1" spans="1:5">
      <c r="A23" s="144" t="s">
        <v>1892</v>
      </c>
      <c r="B23" s="117"/>
      <c r="C23" s="145"/>
      <c r="D23" s="88" t="str">
        <f t="shared" si="2"/>
        <v/>
      </c>
      <c r="E23" s="143" t="str">
        <f t="shared" si="0"/>
        <v>否</v>
      </c>
    </row>
    <row r="24" ht="36" customHeight="1" spans="1:5">
      <c r="A24" s="140" t="s">
        <v>1897</v>
      </c>
      <c r="B24" s="146"/>
      <c r="C24" s="142"/>
      <c r="D24" s="88" t="str">
        <f t="shared" si="2"/>
        <v/>
      </c>
      <c r="E24" s="143" t="str">
        <f t="shared" si="0"/>
        <v>否</v>
      </c>
    </row>
    <row r="25" ht="36" customHeight="1" spans="1:5">
      <c r="A25" s="144" t="s">
        <v>1890</v>
      </c>
      <c r="B25" s="117"/>
      <c r="C25" s="147"/>
      <c r="D25" s="88" t="str">
        <f t="shared" si="2"/>
        <v/>
      </c>
      <c r="E25" s="143" t="str">
        <f t="shared" si="0"/>
        <v>否</v>
      </c>
    </row>
    <row r="26" ht="36" customHeight="1" spans="1:5">
      <c r="A26" s="144" t="s">
        <v>1891</v>
      </c>
      <c r="B26" s="117"/>
      <c r="C26" s="117"/>
      <c r="D26" s="88" t="str">
        <f t="shared" si="2"/>
        <v/>
      </c>
      <c r="E26" s="143" t="str">
        <f t="shared" si="0"/>
        <v>否</v>
      </c>
    </row>
    <row r="27" ht="36" customHeight="1" spans="1:5">
      <c r="A27" s="144" t="s">
        <v>1892</v>
      </c>
      <c r="B27" s="117"/>
      <c r="C27" s="117"/>
      <c r="D27" s="88" t="str">
        <f t="shared" si="2"/>
        <v/>
      </c>
      <c r="E27" s="143" t="str">
        <f t="shared" si="0"/>
        <v>否</v>
      </c>
    </row>
    <row r="28" ht="36" customHeight="1" spans="1:5">
      <c r="A28" s="140" t="s">
        <v>1898</v>
      </c>
      <c r="B28" s="141"/>
      <c r="C28" s="142"/>
      <c r="D28" s="88" t="str">
        <f t="shared" si="2"/>
        <v/>
      </c>
      <c r="E28" s="143" t="str">
        <f t="shared" si="0"/>
        <v>否</v>
      </c>
    </row>
    <row r="29" ht="36" customHeight="1" spans="1:5">
      <c r="A29" s="144" t="s">
        <v>1890</v>
      </c>
      <c r="B29" s="117"/>
      <c r="C29" s="147"/>
      <c r="D29" s="88" t="str">
        <f t="shared" si="2"/>
        <v/>
      </c>
      <c r="E29" s="143" t="str">
        <f t="shared" si="0"/>
        <v>否</v>
      </c>
    </row>
    <row r="30" ht="36" customHeight="1" spans="1:5">
      <c r="A30" s="144" t="s">
        <v>1891</v>
      </c>
      <c r="B30" s="117"/>
      <c r="C30" s="147"/>
      <c r="D30" s="88" t="str">
        <f t="shared" si="2"/>
        <v/>
      </c>
      <c r="E30" s="143" t="str">
        <f t="shared" si="0"/>
        <v>否</v>
      </c>
    </row>
    <row r="31" ht="36" customHeight="1" spans="1:5">
      <c r="A31" s="144" t="s">
        <v>1892</v>
      </c>
      <c r="B31" s="117"/>
      <c r="C31" s="147"/>
      <c r="D31" s="88" t="str">
        <f t="shared" si="2"/>
        <v/>
      </c>
      <c r="E31" s="143" t="str">
        <f t="shared" si="0"/>
        <v>否</v>
      </c>
    </row>
    <row r="32" ht="36" customHeight="1" spans="1:5">
      <c r="A32" s="100" t="s">
        <v>1899</v>
      </c>
      <c r="B32" s="146">
        <f>B4+B8+B12+B16+B20+B24+B28</f>
        <v>31574</v>
      </c>
      <c r="C32" s="146">
        <f>C4+C8+C12+C16+C20+C24+C28</f>
        <v>35219</v>
      </c>
      <c r="D32" s="88">
        <f t="shared" si="2"/>
        <v>0.115</v>
      </c>
      <c r="E32" s="143" t="str">
        <f t="shared" si="0"/>
        <v>是</v>
      </c>
    </row>
    <row r="33" ht="36" customHeight="1" spans="1:5">
      <c r="A33" s="144" t="s">
        <v>1900</v>
      </c>
      <c r="B33" s="146">
        <f>B5+B9+B13+B17+B21+B25+B29</f>
        <v>17082</v>
      </c>
      <c r="C33" s="146">
        <f>C5+C9+C13+C17+C21+C25+C29</f>
        <v>17887</v>
      </c>
      <c r="D33" s="88">
        <f t="shared" si="2"/>
        <v>0.047</v>
      </c>
      <c r="E33" s="143" t="str">
        <f t="shared" si="0"/>
        <v>是</v>
      </c>
    </row>
    <row r="34" ht="36" customHeight="1" spans="1:5">
      <c r="A34" s="144" t="s">
        <v>1901</v>
      </c>
      <c r="B34" s="146">
        <f>B6+B10+B14+B18+B22+B26+B30</f>
        <v>11</v>
      </c>
      <c r="C34" s="146">
        <f>C6+C10+C14+C18+C22+C26+C30</f>
        <v>13</v>
      </c>
      <c r="D34" s="88">
        <f t="shared" si="2"/>
        <v>0.182</v>
      </c>
      <c r="E34" s="143" t="str">
        <f t="shared" si="0"/>
        <v>是</v>
      </c>
    </row>
    <row r="35" ht="36" customHeight="1" spans="1:5">
      <c r="A35" s="144" t="s">
        <v>1902</v>
      </c>
      <c r="B35" s="146">
        <f>B7+B11+B15+B19+B23+B27+B31</f>
        <v>13721</v>
      </c>
      <c r="C35" s="146">
        <f>C7+C11+C15+C19+C23+C27+C31</f>
        <v>16785</v>
      </c>
      <c r="D35" s="88">
        <f t="shared" si="2"/>
        <v>0.223</v>
      </c>
      <c r="E35" s="143" t="str">
        <f t="shared" si="0"/>
        <v>是</v>
      </c>
    </row>
    <row r="36" ht="36" customHeight="1" spans="1:5">
      <c r="A36" s="102" t="s">
        <v>1903</v>
      </c>
      <c r="B36" s="141"/>
      <c r="C36" s="141"/>
      <c r="D36" s="88" t="str">
        <f t="shared" si="2"/>
        <v/>
      </c>
      <c r="E36" s="143" t="str">
        <f t="shared" si="0"/>
        <v>否</v>
      </c>
    </row>
    <row r="37" ht="36" customHeight="1" spans="1:5">
      <c r="A37" s="148" t="s">
        <v>1904</v>
      </c>
      <c r="B37" s="141"/>
      <c r="C37" s="142"/>
      <c r="D37" s="88" t="str">
        <f t="shared" si="2"/>
        <v/>
      </c>
      <c r="E37" s="143" t="str">
        <f t="shared" si="0"/>
        <v>否</v>
      </c>
    </row>
    <row r="38" ht="36" customHeight="1" spans="1:5">
      <c r="A38" s="100" t="s">
        <v>1905</v>
      </c>
      <c r="B38" s="141">
        <f>SUM(B32,B36:B37)</f>
        <v>31574</v>
      </c>
      <c r="C38" s="141">
        <f>SUM(C32,C36:C37)</f>
        <v>35219</v>
      </c>
      <c r="D38" s="88">
        <f t="shared" si="2"/>
        <v>0.115</v>
      </c>
      <c r="E38" s="143" t="str">
        <f t="shared" si="0"/>
        <v>是</v>
      </c>
    </row>
    <row r="39" spans="2:3">
      <c r="B39" s="133"/>
      <c r="C39" s="133"/>
    </row>
    <row r="40" spans="2:3">
      <c r="B40" s="133"/>
      <c r="C40" s="133"/>
    </row>
    <row r="41" spans="2:3">
      <c r="B41" s="133"/>
      <c r="C41" s="133"/>
    </row>
    <row r="42" spans="2:3">
      <c r="B42" s="133"/>
      <c r="C42" s="133"/>
    </row>
  </sheetData>
  <autoFilter ref="A3:E38">
    <extLst/>
  </autoFilter>
  <mergeCells count="1">
    <mergeCell ref="A1:D1"/>
  </mergeCells>
  <conditionalFormatting sqref="E4:E38">
    <cfRule type="cellIs" dxfId="3" priority="4" stopIfTrue="1" operator="lessThanOrEqual">
      <formula>-1</formula>
    </cfRule>
  </conditionalFormatting>
  <conditionalFormatting sqref="E5:E38">
    <cfRule type="cellIs" dxfId="3" priority="2" stopIfTrue="1" operator="lessThanOrEqual">
      <formula>-1</formula>
    </cfRule>
  </conditionalFormatting>
  <conditionalFormatting sqref="C25 C29:C31 C23 C6:C7 C9:C11 C13:C15 C17:C19">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00B0F0"/>
  </sheetPr>
  <dimension ref="A1:E26"/>
  <sheetViews>
    <sheetView showGridLines="0" showZeros="0" view="pageBreakPreview" zoomScaleNormal="100" workbookViewId="0">
      <pane ySplit="3" topLeftCell="A4" activePane="bottomLeft" state="frozen"/>
      <selection/>
      <selection pane="bottomLeft" activeCell="C22" sqref="C22"/>
    </sheetView>
  </sheetViews>
  <sheetFormatPr defaultColWidth="9" defaultRowHeight="14.25" outlineLevelCol="4"/>
  <cols>
    <col min="1" max="1" width="45.6333333333333" style="122" customWidth="1"/>
    <col min="2" max="4" width="20.6333333333333" style="122" customWidth="1"/>
    <col min="5" max="5" width="12.75" style="122" hidden="1" customWidth="1"/>
    <col min="6" max="16384" width="9" style="122"/>
  </cols>
  <sheetData>
    <row r="1" ht="45" customHeight="1" spans="1:4">
      <c r="A1" s="123" t="s">
        <v>1906</v>
      </c>
      <c r="B1" s="123"/>
      <c r="C1" s="123"/>
      <c r="D1" s="123"/>
    </row>
    <row r="2" ht="20.1" customHeight="1" spans="1:4">
      <c r="A2" s="124"/>
      <c r="B2" s="125"/>
      <c r="C2" s="126"/>
      <c r="D2" s="127" t="s">
        <v>1907</v>
      </c>
    </row>
    <row r="3" ht="45" customHeight="1" spans="1:5">
      <c r="A3" s="82" t="s">
        <v>1205</v>
      </c>
      <c r="B3" s="83" t="s">
        <v>5</v>
      </c>
      <c r="C3" s="83" t="s">
        <v>6</v>
      </c>
      <c r="D3" s="83" t="s">
        <v>7</v>
      </c>
      <c r="E3" s="128" t="s">
        <v>8</v>
      </c>
    </row>
    <row r="4" ht="36" customHeight="1" spans="1:5">
      <c r="A4" s="85" t="s">
        <v>1908</v>
      </c>
      <c r="B4" s="101"/>
      <c r="C4" s="101"/>
      <c r="D4" s="88" t="str">
        <f>IF(B4&gt;0,C4/B4-1,IF(B4&lt;0,-(C4/B4-1),""))</f>
        <v/>
      </c>
      <c r="E4" s="129" t="str">
        <f t="shared" ref="E4:E22" si="0">IF(A4&lt;&gt;"",IF(SUM(B4:C4)&lt;&gt;0,"是","否"),"是")</f>
        <v>否</v>
      </c>
    </row>
    <row r="5" ht="36" customHeight="1" spans="1:5">
      <c r="A5" s="89" t="s">
        <v>1909</v>
      </c>
      <c r="B5" s="118"/>
      <c r="C5" s="118"/>
      <c r="D5" s="88" t="str">
        <f t="shared" ref="D5:D22" si="1">IF(B5&gt;0,C5/B5-1,IF(B5&lt;0,-(C5/B5-1),""))</f>
        <v/>
      </c>
      <c r="E5" s="129" t="str">
        <f t="shared" si="0"/>
        <v>否</v>
      </c>
    </row>
    <row r="6" ht="36" customHeight="1" spans="1:5">
      <c r="A6" s="130" t="s">
        <v>1910</v>
      </c>
      <c r="B6" s="101">
        <v>31922</v>
      </c>
      <c r="C6" s="101">
        <v>33581</v>
      </c>
      <c r="D6" s="88">
        <f t="shared" si="1"/>
        <v>0.052</v>
      </c>
      <c r="E6" s="129" t="str">
        <f t="shared" si="0"/>
        <v>是</v>
      </c>
    </row>
    <row r="7" ht="36" customHeight="1" spans="1:5">
      <c r="A7" s="89" t="s">
        <v>1909</v>
      </c>
      <c r="B7" s="118">
        <v>31897</v>
      </c>
      <c r="C7" s="131">
        <v>33553</v>
      </c>
      <c r="D7" s="88">
        <f t="shared" si="1"/>
        <v>0.052</v>
      </c>
      <c r="E7" s="129" t="str">
        <f t="shared" si="0"/>
        <v>是</v>
      </c>
    </row>
    <row r="8" s="121" customFormat="1" ht="36" customHeight="1" spans="1:5">
      <c r="A8" s="85" t="s">
        <v>1911</v>
      </c>
      <c r="B8" s="101"/>
      <c r="C8" s="101"/>
      <c r="D8" s="88" t="str">
        <f t="shared" si="1"/>
        <v/>
      </c>
      <c r="E8" s="129" t="str">
        <f t="shared" si="0"/>
        <v>否</v>
      </c>
    </row>
    <row r="9" s="121" customFormat="1" ht="36" customHeight="1" spans="1:5">
      <c r="A9" s="89" t="s">
        <v>1909</v>
      </c>
      <c r="B9" s="118"/>
      <c r="C9" s="131"/>
      <c r="D9" s="88" t="str">
        <f t="shared" si="1"/>
        <v/>
      </c>
      <c r="E9" s="129" t="str">
        <f t="shared" si="0"/>
        <v>否</v>
      </c>
    </row>
    <row r="10" s="121" customFormat="1" ht="36" customHeight="1" spans="1:5">
      <c r="A10" s="85" t="s">
        <v>1912</v>
      </c>
      <c r="B10" s="101"/>
      <c r="C10" s="101"/>
      <c r="D10" s="88" t="str">
        <f t="shared" si="1"/>
        <v/>
      </c>
      <c r="E10" s="129" t="str">
        <f t="shared" si="0"/>
        <v>否</v>
      </c>
    </row>
    <row r="11" s="121" customFormat="1" ht="36" customHeight="1" spans="1:5">
      <c r="A11" s="89" t="s">
        <v>1909</v>
      </c>
      <c r="B11" s="118"/>
      <c r="C11" s="92"/>
      <c r="D11" s="88" t="str">
        <f t="shared" si="1"/>
        <v/>
      </c>
      <c r="E11" s="129" t="str">
        <f t="shared" si="0"/>
        <v>否</v>
      </c>
    </row>
    <row r="12" s="121" customFormat="1" ht="36" customHeight="1" spans="1:5">
      <c r="A12" s="85" t="s">
        <v>1913</v>
      </c>
      <c r="B12" s="101"/>
      <c r="C12" s="101"/>
      <c r="D12" s="88" t="str">
        <f t="shared" si="1"/>
        <v/>
      </c>
      <c r="E12" s="129" t="str">
        <f t="shared" si="0"/>
        <v>否</v>
      </c>
    </row>
    <row r="13" s="121" customFormat="1" ht="36" customHeight="1" spans="1:5">
      <c r="A13" s="89" t="s">
        <v>1909</v>
      </c>
      <c r="B13" s="118"/>
      <c r="C13" s="92"/>
      <c r="D13" s="88" t="str">
        <f t="shared" si="1"/>
        <v/>
      </c>
      <c r="E13" s="129" t="str">
        <f t="shared" si="0"/>
        <v>否</v>
      </c>
    </row>
    <row r="14" s="121" customFormat="1" ht="36" customHeight="1" spans="1:5">
      <c r="A14" s="85" t="s">
        <v>1914</v>
      </c>
      <c r="B14" s="101"/>
      <c r="C14" s="101"/>
      <c r="D14" s="88" t="str">
        <f t="shared" si="1"/>
        <v/>
      </c>
      <c r="E14" s="129" t="str">
        <f t="shared" si="0"/>
        <v>否</v>
      </c>
    </row>
    <row r="15" ht="36" customHeight="1" spans="1:5">
      <c r="A15" s="89" t="s">
        <v>1909</v>
      </c>
      <c r="B15" s="118"/>
      <c r="C15" s="131"/>
      <c r="D15" s="88" t="str">
        <f t="shared" si="1"/>
        <v/>
      </c>
      <c r="E15" s="129" t="str">
        <f t="shared" si="0"/>
        <v>否</v>
      </c>
    </row>
    <row r="16" ht="36" customHeight="1" spans="1:5">
      <c r="A16" s="85" t="s">
        <v>1915</v>
      </c>
      <c r="B16" s="101"/>
      <c r="C16" s="101"/>
      <c r="D16" s="88" t="str">
        <f t="shared" si="1"/>
        <v/>
      </c>
      <c r="E16" s="129" t="str">
        <f t="shared" si="0"/>
        <v>否</v>
      </c>
    </row>
    <row r="17" ht="36" customHeight="1" spans="1:5">
      <c r="A17" s="89" t="s">
        <v>1909</v>
      </c>
      <c r="B17" s="118"/>
      <c r="C17" s="99"/>
      <c r="D17" s="88" t="str">
        <f t="shared" si="1"/>
        <v/>
      </c>
      <c r="E17" s="129" t="str">
        <f t="shared" si="0"/>
        <v>否</v>
      </c>
    </row>
    <row r="18" ht="36" customHeight="1" spans="1:5">
      <c r="A18" s="100" t="s">
        <v>1916</v>
      </c>
      <c r="B18" s="101">
        <f>SUM(B4,B6,B8,B10,B12,B14,B16)</f>
        <v>31922</v>
      </c>
      <c r="C18" s="101">
        <f>SUM(C4,C6,C8,C10,C12,C14,C16)</f>
        <v>33581</v>
      </c>
      <c r="D18" s="88">
        <f t="shared" si="1"/>
        <v>0.052</v>
      </c>
      <c r="E18" s="129" t="str">
        <f t="shared" si="0"/>
        <v>是</v>
      </c>
    </row>
    <row r="19" ht="36" customHeight="1" spans="1:5">
      <c r="A19" s="89" t="s">
        <v>1917</v>
      </c>
      <c r="B19" s="101">
        <f>SUM(B5,B7,B9,B11,B13,B15,B17)</f>
        <v>31897</v>
      </c>
      <c r="C19" s="101">
        <f>SUM(C5,C7,C9,C11,C13,C15,C17)</f>
        <v>33553</v>
      </c>
      <c r="D19" s="88">
        <f t="shared" si="1"/>
        <v>0.052</v>
      </c>
      <c r="E19" s="129" t="str">
        <f t="shared" si="0"/>
        <v>是</v>
      </c>
    </row>
    <row r="20" ht="36" customHeight="1" spans="1:5">
      <c r="A20" s="132" t="s">
        <v>1918</v>
      </c>
      <c r="B20" s="101"/>
      <c r="C20" s="101"/>
      <c r="D20" s="88" t="str">
        <f t="shared" si="1"/>
        <v/>
      </c>
      <c r="E20" s="129" t="str">
        <f t="shared" si="0"/>
        <v>否</v>
      </c>
    </row>
    <row r="21" ht="36" customHeight="1" spans="1:5">
      <c r="A21" s="102" t="s">
        <v>1919</v>
      </c>
      <c r="B21" s="101"/>
      <c r="C21" s="101"/>
      <c r="D21" s="88" t="str">
        <f t="shared" si="1"/>
        <v/>
      </c>
      <c r="E21" s="129" t="str">
        <f t="shared" si="0"/>
        <v>否</v>
      </c>
    </row>
    <row r="22" ht="36" customHeight="1" spans="1:5">
      <c r="A22" s="100" t="s">
        <v>1920</v>
      </c>
      <c r="B22" s="101">
        <f>SUM(B18,B20:B21)</f>
        <v>31922</v>
      </c>
      <c r="C22" s="101">
        <f>SUM(C18,C20:C21)</f>
        <v>33581</v>
      </c>
      <c r="D22" s="88">
        <f t="shared" si="1"/>
        <v>0.052</v>
      </c>
      <c r="E22" s="129" t="str">
        <f t="shared" si="0"/>
        <v>是</v>
      </c>
    </row>
    <row r="23" spans="2:3">
      <c r="B23" s="133"/>
      <c r="C23" s="133"/>
    </row>
    <row r="24" spans="2:3">
      <c r="B24" s="133"/>
      <c r="C24" s="133"/>
    </row>
    <row r="25" spans="2:3">
      <c r="B25" s="133"/>
      <c r="C25" s="133"/>
    </row>
    <row r="26" spans="2:3">
      <c r="B26" s="133"/>
      <c r="C26" s="133"/>
    </row>
  </sheetData>
  <autoFilter ref="A3:E22">
    <extLst/>
  </autoFilter>
  <mergeCells count="1">
    <mergeCell ref="A1:D1"/>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tabColor rgb="FF00B0F0"/>
  </sheetPr>
  <dimension ref="A1:E42"/>
  <sheetViews>
    <sheetView showGridLines="0" showZeros="0" view="pageBreakPreview" zoomScaleNormal="100" workbookViewId="0">
      <pane ySplit="3" topLeftCell="A6" activePane="bottomLeft" state="frozen"/>
      <selection/>
      <selection pane="bottomLeft" activeCell="B9" sqref="B9:B11"/>
    </sheetView>
  </sheetViews>
  <sheetFormatPr defaultColWidth="9" defaultRowHeight="14.25" outlineLevelCol="4"/>
  <cols>
    <col min="1" max="1" width="46.1333333333333" style="105" customWidth="1"/>
    <col min="2" max="4" width="20.6333333333333" style="105" customWidth="1"/>
    <col min="5" max="5" width="5" style="105" hidden="1" customWidth="1"/>
    <col min="6" max="16384" width="9" style="105"/>
  </cols>
  <sheetData>
    <row r="1" ht="45" customHeight="1" spans="1:4">
      <c r="A1" s="106" t="s">
        <v>1921</v>
      </c>
      <c r="B1" s="106"/>
      <c r="C1" s="106"/>
      <c r="D1" s="106"/>
    </row>
    <row r="2" ht="20.1" customHeight="1" spans="1:4">
      <c r="A2" s="107"/>
      <c r="B2" s="108"/>
      <c r="C2" s="109"/>
      <c r="D2" s="110" t="s">
        <v>2</v>
      </c>
    </row>
    <row r="3" ht="45" customHeight="1" spans="1:5">
      <c r="A3" s="111" t="s">
        <v>1888</v>
      </c>
      <c r="B3" s="83" t="s">
        <v>5</v>
      </c>
      <c r="C3" s="83" t="s">
        <v>6</v>
      </c>
      <c r="D3" s="83" t="s">
        <v>7</v>
      </c>
      <c r="E3" s="84" t="s">
        <v>8</v>
      </c>
    </row>
    <row r="4" ht="36" customHeight="1" spans="1:5">
      <c r="A4" s="112" t="s">
        <v>1889</v>
      </c>
      <c r="B4" s="113"/>
      <c r="C4" s="87"/>
      <c r="D4" s="88" t="str">
        <f>IF(B4&gt;0,C4/B4-1,IF(B4&lt;0,-(C4/B4-1),""))</f>
        <v/>
      </c>
      <c r="E4" s="84" t="str">
        <f t="shared" ref="E4:E38" si="0">IF(A4&lt;&gt;"",IF(SUM(B4:C4)&lt;&gt;0,"是","否"),"是")</f>
        <v>否</v>
      </c>
    </row>
    <row r="5" ht="36" customHeight="1" spans="1:5">
      <c r="A5" s="114" t="s">
        <v>1890</v>
      </c>
      <c r="B5" s="115"/>
      <c r="C5" s="115"/>
      <c r="D5" s="88" t="str">
        <f t="shared" ref="D5:D38" si="1">IF(B5&gt;0,C5/B5-1,IF(B5&lt;0,-(C5/B5-1),""))</f>
        <v/>
      </c>
      <c r="E5" s="84" t="str">
        <f t="shared" si="0"/>
        <v>否</v>
      </c>
    </row>
    <row r="6" ht="36" customHeight="1" spans="1:5">
      <c r="A6" s="114" t="s">
        <v>1891</v>
      </c>
      <c r="B6" s="115"/>
      <c r="C6" s="115"/>
      <c r="D6" s="88" t="str">
        <f t="shared" si="1"/>
        <v/>
      </c>
      <c r="E6" s="84" t="str">
        <f t="shared" si="0"/>
        <v>否</v>
      </c>
    </row>
    <row r="7" s="104" customFormat="1" ht="36" customHeight="1" spans="1:5">
      <c r="A7" s="114" t="s">
        <v>1892</v>
      </c>
      <c r="B7" s="115"/>
      <c r="C7" s="115"/>
      <c r="D7" s="88" t="str">
        <f t="shared" si="1"/>
        <v/>
      </c>
      <c r="E7" s="84" t="str">
        <f t="shared" si="0"/>
        <v>否</v>
      </c>
    </row>
    <row r="8" s="104" customFormat="1" ht="36" customHeight="1" spans="1:5">
      <c r="A8" s="116" t="s">
        <v>1893</v>
      </c>
      <c r="B8" s="113">
        <v>31574</v>
      </c>
      <c r="C8" s="113">
        <v>35219</v>
      </c>
      <c r="D8" s="88">
        <f t="shared" si="1"/>
        <v>0.115</v>
      </c>
      <c r="E8" s="84" t="str">
        <f t="shared" si="0"/>
        <v>是</v>
      </c>
    </row>
    <row r="9" s="104" customFormat="1" ht="36" customHeight="1" spans="1:5">
      <c r="A9" s="114" t="s">
        <v>1890</v>
      </c>
      <c r="B9" s="117">
        <v>17082</v>
      </c>
      <c r="C9" s="115">
        <v>17887</v>
      </c>
      <c r="D9" s="88">
        <f t="shared" si="1"/>
        <v>0.047</v>
      </c>
      <c r="E9" s="84" t="str">
        <f t="shared" si="0"/>
        <v>是</v>
      </c>
    </row>
    <row r="10" s="104" customFormat="1" ht="36" customHeight="1" spans="1:5">
      <c r="A10" s="114" t="s">
        <v>1891</v>
      </c>
      <c r="B10" s="117">
        <v>11</v>
      </c>
      <c r="C10" s="115">
        <v>13</v>
      </c>
      <c r="D10" s="88">
        <f t="shared" si="1"/>
        <v>0.182</v>
      </c>
      <c r="E10" s="84" t="str">
        <f t="shared" si="0"/>
        <v>是</v>
      </c>
    </row>
    <row r="11" s="104" customFormat="1" ht="36" customHeight="1" spans="1:5">
      <c r="A11" s="114" t="s">
        <v>1892</v>
      </c>
      <c r="B11" s="117">
        <v>13721</v>
      </c>
      <c r="C11" s="115">
        <v>16785</v>
      </c>
      <c r="D11" s="88">
        <f t="shared" si="1"/>
        <v>0.223</v>
      </c>
      <c r="E11" s="84" t="str">
        <f t="shared" si="0"/>
        <v>是</v>
      </c>
    </row>
    <row r="12" s="104" customFormat="1" ht="36" customHeight="1" spans="1:5">
      <c r="A12" s="112" t="s">
        <v>1894</v>
      </c>
      <c r="B12" s="113"/>
      <c r="C12" s="113"/>
      <c r="D12" s="88" t="str">
        <f t="shared" si="1"/>
        <v/>
      </c>
      <c r="E12" s="84" t="str">
        <f t="shared" si="0"/>
        <v>否</v>
      </c>
    </row>
    <row r="13" ht="36" customHeight="1" spans="1:5">
      <c r="A13" s="114" t="s">
        <v>1890</v>
      </c>
      <c r="B13" s="115"/>
      <c r="C13" s="118"/>
      <c r="D13" s="88" t="str">
        <f t="shared" si="1"/>
        <v/>
      </c>
      <c r="E13" s="84" t="str">
        <f t="shared" si="0"/>
        <v>否</v>
      </c>
    </row>
    <row r="14" ht="36" customHeight="1" spans="1:5">
      <c r="A14" s="114" t="s">
        <v>1891</v>
      </c>
      <c r="B14" s="115"/>
      <c r="C14" s="115"/>
      <c r="D14" s="88" t="str">
        <f t="shared" si="1"/>
        <v/>
      </c>
      <c r="E14" s="84" t="str">
        <f t="shared" si="0"/>
        <v>否</v>
      </c>
    </row>
    <row r="15" ht="36" customHeight="1" spans="1:5">
      <c r="A15" s="114" t="s">
        <v>1892</v>
      </c>
      <c r="B15" s="115"/>
      <c r="C15" s="118"/>
      <c r="D15" s="88" t="str">
        <f t="shared" si="1"/>
        <v/>
      </c>
      <c r="E15" s="84" t="str">
        <f t="shared" si="0"/>
        <v>否</v>
      </c>
    </row>
    <row r="16" ht="36" customHeight="1" spans="1:5">
      <c r="A16" s="112" t="s">
        <v>1895</v>
      </c>
      <c r="B16" s="113"/>
      <c r="C16" s="113"/>
      <c r="D16" s="88" t="str">
        <f t="shared" si="1"/>
        <v/>
      </c>
      <c r="E16" s="84" t="str">
        <f t="shared" si="0"/>
        <v>否</v>
      </c>
    </row>
    <row r="17" ht="36" customHeight="1" spans="1:5">
      <c r="A17" s="114" t="s">
        <v>1890</v>
      </c>
      <c r="B17" s="115"/>
      <c r="C17" s="115"/>
      <c r="D17" s="88" t="str">
        <f t="shared" si="1"/>
        <v/>
      </c>
      <c r="E17" s="84" t="str">
        <f t="shared" si="0"/>
        <v>否</v>
      </c>
    </row>
    <row r="18" ht="36" customHeight="1" spans="1:5">
      <c r="A18" s="114" t="s">
        <v>1891</v>
      </c>
      <c r="B18" s="115"/>
      <c r="C18" s="115"/>
      <c r="D18" s="88" t="str">
        <f t="shared" si="1"/>
        <v/>
      </c>
      <c r="E18" s="84" t="str">
        <f t="shared" si="0"/>
        <v>否</v>
      </c>
    </row>
    <row r="19" ht="36" customHeight="1" spans="1:5">
      <c r="A19" s="114" t="s">
        <v>1892</v>
      </c>
      <c r="B19" s="115"/>
      <c r="C19" s="119"/>
      <c r="D19" s="88" t="str">
        <f t="shared" si="1"/>
        <v/>
      </c>
      <c r="E19" s="84" t="str">
        <f t="shared" si="0"/>
        <v>否</v>
      </c>
    </row>
    <row r="20" ht="36" customHeight="1" spans="1:5">
      <c r="A20" s="112" t="s">
        <v>1896</v>
      </c>
      <c r="B20" s="113"/>
      <c r="C20" s="113"/>
      <c r="D20" s="88" t="str">
        <f t="shared" si="1"/>
        <v/>
      </c>
      <c r="E20" s="84" t="str">
        <f t="shared" si="0"/>
        <v>否</v>
      </c>
    </row>
    <row r="21" ht="36" customHeight="1" spans="1:5">
      <c r="A21" s="114" t="s">
        <v>1890</v>
      </c>
      <c r="B21" s="115"/>
      <c r="C21" s="92"/>
      <c r="D21" s="88" t="str">
        <f t="shared" si="1"/>
        <v/>
      </c>
      <c r="E21" s="84" t="str">
        <f t="shared" si="0"/>
        <v>否</v>
      </c>
    </row>
    <row r="22" ht="36" customHeight="1" spans="1:5">
      <c r="A22" s="114" t="s">
        <v>1891</v>
      </c>
      <c r="B22" s="115"/>
      <c r="C22" s="115"/>
      <c r="D22" s="88" t="str">
        <f t="shared" si="1"/>
        <v/>
      </c>
      <c r="E22" s="84" t="str">
        <f t="shared" si="0"/>
        <v>否</v>
      </c>
    </row>
    <row r="23" ht="36" customHeight="1" spans="1:5">
      <c r="A23" s="114" t="s">
        <v>1892</v>
      </c>
      <c r="B23" s="115">
        <v>0</v>
      </c>
      <c r="C23" s="92"/>
      <c r="D23" s="88" t="str">
        <f t="shared" si="1"/>
        <v/>
      </c>
      <c r="E23" s="84" t="str">
        <f t="shared" si="0"/>
        <v>否</v>
      </c>
    </row>
    <row r="24" ht="36" customHeight="1" spans="1:5">
      <c r="A24" s="112" t="s">
        <v>1897</v>
      </c>
      <c r="B24" s="113"/>
      <c r="C24" s="87"/>
      <c r="D24" s="88" t="str">
        <f t="shared" si="1"/>
        <v/>
      </c>
      <c r="E24" s="84" t="str">
        <f t="shared" si="0"/>
        <v>否</v>
      </c>
    </row>
    <row r="25" ht="36" customHeight="1" spans="1:5">
      <c r="A25" s="114" t="s">
        <v>1890</v>
      </c>
      <c r="B25" s="115"/>
      <c r="C25" s="87"/>
      <c r="D25" s="88" t="str">
        <f t="shared" si="1"/>
        <v/>
      </c>
      <c r="E25" s="84" t="str">
        <f t="shared" si="0"/>
        <v>否</v>
      </c>
    </row>
    <row r="26" ht="36" customHeight="1" spans="1:5">
      <c r="A26" s="114" t="s">
        <v>1891</v>
      </c>
      <c r="B26" s="115"/>
      <c r="C26" s="87"/>
      <c r="D26" s="88" t="str">
        <f t="shared" si="1"/>
        <v/>
      </c>
      <c r="E26" s="84" t="str">
        <f t="shared" si="0"/>
        <v>否</v>
      </c>
    </row>
    <row r="27" ht="36" customHeight="1" spans="1:5">
      <c r="A27" s="114" t="s">
        <v>1892</v>
      </c>
      <c r="B27" s="115"/>
      <c r="C27" s="87"/>
      <c r="D27" s="88" t="str">
        <f t="shared" si="1"/>
        <v/>
      </c>
      <c r="E27" s="84" t="str">
        <f t="shared" si="0"/>
        <v>否</v>
      </c>
    </row>
    <row r="28" ht="36" customHeight="1" spans="1:5">
      <c r="A28" s="112" t="s">
        <v>1898</v>
      </c>
      <c r="B28" s="113"/>
      <c r="C28" s="87"/>
      <c r="D28" s="88" t="str">
        <f t="shared" si="1"/>
        <v/>
      </c>
      <c r="E28" s="84" t="str">
        <f t="shared" si="0"/>
        <v>否</v>
      </c>
    </row>
    <row r="29" ht="36" customHeight="1" spans="1:5">
      <c r="A29" s="114" t="s">
        <v>1890</v>
      </c>
      <c r="B29" s="115"/>
      <c r="C29" s="115"/>
      <c r="D29" s="88" t="str">
        <f t="shared" si="1"/>
        <v/>
      </c>
      <c r="E29" s="84" t="str">
        <f t="shared" si="0"/>
        <v>否</v>
      </c>
    </row>
    <row r="30" ht="36" customHeight="1" spans="1:5">
      <c r="A30" s="114" t="s">
        <v>1891</v>
      </c>
      <c r="B30" s="115"/>
      <c r="C30" s="115"/>
      <c r="D30" s="88" t="str">
        <f t="shared" si="1"/>
        <v/>
      </c>
      <c r="E30" s="84" t="str">
        <f t="shared" si="0"/>
        <v>否</v>
      </c>
    </row>
    <row r="31" ht="36" customHeight="1" spans="1:5">
      <c r="A31" s="114" t="s">
        <v>1892</v>
      </c>
      <c r="B31" s="115"/>
      <c r="C31" s="115"/>
      <c r="D31" s="88" t="str">
        <f t="shared" si="1"/>
        <v/>
      </c>
      <c r="E31" s="84" t="str">
        <f t="shared" si="0"/>
        <v>否</v>
      </c>
    </row>
    <row r="32" ht="36" customHeight="1" spans="1:5">
      <c r="A32" s="100" t="s">
        <v>1899</v>
      </c>
      <c r="B32" s="113">
        <f>SUM(B4,B8,B12,B16,B20,B24,B28)</f>
        <v>31574</v>
      </c>
      <c r="C32" s="113">
        <f>SUM(C4,C8,C12,C16,C20,C24,C28)</f>
        <v>35219</v>
      </c>
      <c r="D32" s="88">
        <f t="shared" si="1"/>
        <v>0.115</v>
      </c>
      <c r="E32" s="84" t="str">
        <f t="shared" si="0"/>
        <v>是</v>
      </c>
    </row>
    <row r="33" ht="36" customHeight="1" spans="1:5">
      <c r="A33" s="114" t="s">
        <v>1900</v>
      </c>
      <c r="B33" s="113">
        <f>SUM(B5,B9,B13,B17,B21,B25,B29)</f>
        <v>17082</v>
      </c>
      <c r="C33" s="113">
        <f>SUM(C5,C9,C13,C17,C21,C25,C29)</f>
        <v>17887</v>
      </c>
      <c r="D33" s="88">
        <f t="shared" si="1"/>
        <v>0.047</v>
      </c>
      <c r="E33" s="84" t="str">
        <f t="shared" si="0"/>
        <v>是</v>
      </c>
    </row>
    <row r="34" ht="36" customHeight="1" spans="1:5">
      <c r="A34" s="114" t="s">
        <v>1901</v>
      </c>
      <c r="B34" s="113">
        <f>SUM(B6,B10,B14,B18,B22,B26,B30)</f>
        <v>11</v>
      </c>
      <c r="C34" s="113">
        <f>SUM(C6,C10,C14,C18,C22,C26,C30)</f>
        <v>13</v>
      </c>
      <c r="D34" s="88">
        <f t="shared" si="1"/>
        <v>0.182</v>
      </c>
      <c r="E34" s="84" t="str">
        <f t="shared" si="0"/>
        <v>是</v>
      </c>
    </row>
    <row r="35" ht="36" customHeight="1" spans="1:5">
      <c r="A35" s="114" t="s">
        <v>1902</v>
      </c>
      <c r="B35" s="113">
        <f>SUM(B7,B11,B15,B19,B23,B27,B31)</f>
        <v>13721</v>
      </c>
      <c r="C35" s="113">
        <f>SUM(C7,C11,C15,C19,C23,C27,C31)</f>
        <v>16785</v>
      </c>
      <c r="D35" s="88">
        <f t="shared" si="1"/>
        <v>0.223</v>
      </c>
      <c r="E35" s="84" t="str">
        <f t="shared" si="0"/>
        <v>是</v>
      </c>
    </row>
    <row r="36" ht="36" customHeight="1" spans="1:5">
      <c r="A36" s="102" t="s">
        <v>1903</v>
      </c>
      <c r="B36" s="113"/>
      <c r="C36" s="113"/>
      <c r="D36" s="88" t="str">
        <f t="shared" si="1"/>
        <v/>
      </c>
      <c r="E36" s="84" t="str">
        <f t="shared" si="0"/>
        <v>否</v>
      </c>
    </row>
    <row r="37" ht="36" customHeight="1" spans="1:5">
      <c r="A37" s="102" t="s">
        <v>1904</v>
      </c>
      <c r="B37" s="113"/>
      <c r="C37" s="87"/>
      <c r="D37" s="88" t="str">
        <f t="shared" si="1"/>
        <v/>
      </c>
      <c r="E37" s="84" t="str">
        <f t="shared" si="0"/>
        <v>否</v>
      </c>
    </row>
    <row r="38" ht="36" customHeight="1" spans="1:5">
      <c r="A38" s="100" t="s">
        <v>1905</v>
      </c>
      <c r="B38" s="113">
        <f>SUM(B32,B36:B37)</f>
        <v>31574</v>
      </c>
      <c r="C38" s="113">
        <f>SUM(C32,C36:C37)</f>
        <v>35219</v>
      </c>
      <c r="D38" s="88">
        <f t="shared" si="1"/>
        <v>0.115</v>
      </c>
      <c r="E38" s="84" t="str">
        <f t="shared" si="0"/>
        <v>是</v>
      </c>
    </row>
    <row r="39" spans="2:3">
      <c r="B39" s="120"/>
      <c r="C39" s="120"/>
    </row>
    <row r="40" spans="2:3">
      <c r="B40" s="120"/>
      <c r="C40" s="120"/>
    </row>
    <row r="41" spans="2:3">
      <c r="B41" s="120"/>
      <c r="C41" s="120"/>
    </row>
    <row r="42" spans="2:3">
      <c r="B42" s="120"/>
      <c r="C42" s="120"/>
    </row>
  </sheetData>
  <autoFilter ref="A3:E38">
    <extLst/>
  </autoFilter>
  <mergeCells count="1">
    <mergeCell ref="A1:D1"/>
  </mergeCells>
  <conditionalFormatting sqref="E28:E32">
    <cfRule type="cellIs" dxfId="4"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00B0F0"/>
  </sheetPr>
  <dimension ref="A1:E26"/>
  <sheetViews>
    <sheetView showGridLines="0" showZeros="0" view="pageBreakPreview" zoomScaleNormal="100" workbookViewId="0">
      <pane ySplit="3" topLeftCell="A18" activePane="bottomLeft" state="frozen"/>
      <selection/>
      <selection pane="bottomLeft" activeCell="C8" sqref="C8"/>
    </sheetView>
  </sheetViews>
  <sheetFormatPr defaultColWidth="9" defaultRowHeight="14.25" outlineLevelCol="4"/>
  <cols>
    <col min="1" max="1" width="50.75" style="75" customWidth="1"/>
    <col min="2" max="3" width="20.6333333333333" style="76" customWidth="1"/>
    <col min="4" max="4" width="20.6333333333333" style="75" customWidth="1"/>
    <col min="5" max="5" width="5.13333333333333" style="75" hidden="1" customWidth="1"/>
    <col min="6" max="6" width="12.6333333333333" style="75" customWidth="1"/>
    <col min="7" max="7" width="12.6333333333333" style="75"/>
    <col min="8" max="246" width="9" style="75"/>
    <col min="247" max="247" width="41.6333333333333" style="75" customWidth="1"/>
    <col min="248" max="249" width="14.5083333333333" style="75" customWidth="1"/>
    <col min="250" max="250" width="13.8833333333333" style="75" customWidth="1"/>
    <col min="251" max="253" width="9" style="75"/>
    <col min="254" max="255" width="10.5083333333333" style="75" customWidth="1"/>
    <col min="256" max="502" width="9" style="75"/>
    <col min="503" max="503" width="41.6333333333333" style="75" customWidth="1"/>
    <col min="504" max="505" width="14.5083333333333" style="75" customWidth="1"/>
    <col min="506" max="506" width="13.8833333333333" style="75" customWidth="1"/>
    <col min="507" max="509" width="9" style="75"/>
    <col min="510" max="511" width="10.5083333333333" style="75" customWidth="1"/>
    <col min="512" max="758" width="9" style="75"/>
    <col min="759" max="759" width="41.6333333333333" style="75" customWidth="1"/>
    <col min="760" max="761" width="14.5083333333333" style="75" customWidth="1"/>
    <col min="762" max="762" width="13.8833333333333" style="75" customWidth="1"/>
    <col min="763" max="765" width="9" style="75"/>
    <col min="766" max="767" width="10.5083333333333" style="75" customWidth="1"/>
    <col min="768" max="1014" width="9" style="75"/>
    <col min="1015" max="1015" width="41.6333333333333" style="75" customWidth="1"/>
    <col min="1016" max="1017" width="14.5083333333333" style="75" customWidth="1"/>
    <col min="1018" max="1018" width="13.8833333333333" style="75" customWidth="1"/>
    <col min="1019" max="1021" width="9" style="75"/>
    <col min="1022" max="1023" width="10.5083333333333" style="75" customWidth="1"/>
    <col min="1024" max="1270" width="9" style="75"/>
    <col min="1271" max="1271" width="41.6333333333333" style="75" customWidth="1"/>
    <col min="1272" max="1273" width="14.5083333333333" style="75" customWidth="1"/>
    <col min="1274" max="1274" width="13.8833333333333" style="75" customWidth="1"/>
    <col min="1275" max="1277" width="9" style="75"/>
    <col min="1278" max="1279" width="10.5083333333333" style="75" customWidth="1"/>
    <col min="1280" max="1526" width="9" style="75"/>
    <col min="1527" max="1527" width="41.6333333333333" style="75" customWidth="1"/>
    <col min="1528" max="1529" width="14.5083333333333" style="75" customWidth="1"/>
    <col min="1530" max="1530" width="13.8833333333333" style="75" customWidth="1"/>
    <col min="1531" max="1533" width="9" style="75"/>
    <col min="1534" max="1535" width="10.5083333333333" style="75" customWidth="1"/>
    <col min="1536" max="1782" width="9" style="75"/>
    <col min="1783" max="1783" width="41.6333333333333" style="75" customWidth="1"/>
    <col min="1784" max="1785" width="14.5083333333333" style="75" customWidth="1"/>
    <col min="1786" max="1786" width="13.8833333333333" style="75" customWidth="1"/>
    <col min="1787" max="1789" width="9" style="75"/>
    <col min="1790" max="1791" width="10.5083333333333" style="75" customWidth="1"/>
    <col min="1792" max="2038" width="9" style="75"/>
    <col min="2039" max="2039" width="41.6333333333333" style="75" customWidth="1"/>
    <col min="2040" max="2041" width="14.5083333333333" style="75" customWidth="1"/>
    <col min="2042" max="2042" width="13.8833333333333" style="75" customWidth="1"/>
    <col min="2043" max="2045" width="9" style="75"/>
    <col min="2046" max="2047" width="10.5083333333333" style="75" customWidth="1"/>
    <col min="2048" max="2294" width="9" style="75"/>
    <col min="2295" max="2295" width="41.6333333333333" style="75" customWidth="1"/>
    <col min="2296" max="2297" width="14.5083333333333" style="75" customWidth="1"/>
    <col min="2298" max="2298" width="13.8833333333333" style="75" customWidth="1"/>
    <col min="2299" max="2301" width="9" style="75"/>
    <col min="2302" max="2303" width="10.5083333333333" style="75" customWidth="1"/>
    <col min="2304" max="2550" width="9" style="75"/>
    <col min="2551" max="2551" width="41.6333333333333" style="75" customWidth="1"/>
    <col min="2552" max="2553" width="14.5083333333333" style="75" customWidth="1"/>
    <col min="2554" max="2554" width="13.8833333333333" style="75" customWidth="1"/>
    <col min="2555" max="2557" width="9" style="75"/>
    <col min="2558" max="2559" width="10.5083333333333" style="75" customWidth="1"/>
    <col min="2560" max="2806" width="9" style="75"/>
    <col min="2807" max="2807" width="41.6333333333333" style="75" customWidth="1"/>
    <col min="2808" max="2809" width="14.5083333333333" style="75" customWidth="1"/>
    <col min="2810" max="2810" width="13.8833333333333" style="75" customWidth="1"/>
    <col min="2811" max="2813" width="9" style="75"/>
    <col min="2814" max="2815" width="10.5083333333333" style="75" customWidth="1"/>
    <col min="2816" max="3062" width="9" style="75"/>
    <col min="3063" max="3063" width="41.6333333333333" style="75" customWidth="1"/>
    <col min="3064" max="3065" width="14.5083333333333" style="75" customWidth="1"/>
    <col min="3066" max="3066" width="13.8833333333333" style="75" customWidth="1"/>
    <col min="3067" max="3069" width="9" style="75"/>
    <col min="3070" max="3071" width="10.5083333333333" style="75" customWidth="1"/>
    <col min="3072" max="3318" width="9" style="75"/>
    <col min="3319" max="3319" width="41.6333333333333" style="75" customWidth="1"/>
    <col min="3320" max="3321" width="14.5083333333333" style="75" customWidth="1"/>
    <col min="3322" max="3322" width="13.8833333333333" style="75" customWidth="1"/>
    <col min="3323" max="3325" width="9" style="75"/>
    <col min="3326" max="3327" width="10.5083333333333" style="75" customWidth="1"/>
    <col min="3328" max="3574" width="9" style="75"/>
    <col min="3575" max="3575" width="41.6333333333333" style="75" customWidth="1"/>
    <col min="3576" max="3577" width="14.5083333333333" style="75" customWidth="1"/>
    <col min="3578" max="3578" width="13.8833333333333" style="75" customWidth="1"/>
    <col min="3579" max="3581" width="9" style="75"/>
    <col min="3582" max="3583" width="10.5083333333333" style="75" customWidth="1"/>
    <col min="3584" max="3830" width="9" style="75"/>
    <col min="3831" max="3831" width="41.6333333333333" style="75" customWidth="1"/>
    <col min="3832" max="3833" width="14.5083333333333" style="75" customWidth="1"/>
    <col min="3834" max="3834" width="13.8833333333333" style="75" customWidth="1"/>
    <col min="3835" max="3837" width="9" style="75"/>
    <col min="3838" max="3839" width="10.5083333333333" style="75" customWidth="1"/>
    <col min="3840" max="4086" width="9" style="75"/>
    <col min="4087" max="4087" width="41.6333333333333" style="75" customWidth="1"/>
    <col min="4088" max="4089" width="14.5083333333333" style="75" customWidth="1"/>
    <col min="4090" max="4090" width="13.8833333333333" style="75" customWidth="1"/>
    <col min="4091" max="4093" width="9" style="75"/>
    <col min="4094" max="4095" width="10.5083333333333" style="75" customWidth="1"/>
    <col min="4096" max="4342" width="9" style="75"/>
    <col min="4343" max="4343" width="41.6333333333333" style="75" customWidth="1"/>
    <col min="4344" max="4345" width="14.5083333333333" style="75" customWidth="1"/>
    <col min="4346" max="4346" width="13.8833333333333" style="75" customWidth="1"/>
    <col min="4347" max="4349" width="9" style="75"/>
    <col min="4350" max="4351" width="10.5083333333333" style="75" customWidth="1"/>
    <col min="4352" max="4598" width="9" style="75"/>
    <col min="4599" max="4599" width="41.6333333333333" style="75" customWidth="1"/>
    <col min="4600" max="4601" width="14.5083333333333" style="75" customWidth="1"/>
    <col min="4602" max="4602" width="13.8833333333333" style="75" customWidth="1"/>
    <col min="4603" max="4605" width="9" style="75"/>
    <col min="4606" max="4607" width="10.5083333333333" style="75" customWidth="1"/>
    <col min="4608" max="4854" width="9" style="75"/>
    <col min="4855" max="4855" width="41.6333333333333" style="75" customWidth="1"/>
    <col min="4856" max="4857" width="14.5083333333333" style="75" customWidth="1"/>
    <col min="4858" max="4858" width="13.8833333333333" style="75" customWidth="1"/>
    <col min="4859" max="4861" width="9" style="75"/>
    <col min="4862" max="4863" width="10.5083333333333" style="75" customWidth="1"/>
    <col min="4864" max="5110" width="9" style="75"/>
    <col min="5111" max="5111" width="41.6333333333333" style="75" customWidth="1"/>
    <col min="5112" max="5113" width="14.5083333333333" style="75" customWidth="1"/>
    <col min="5114" max="5114" width="13.8833333333333" style="75" customWidth="1"/>
    <col min="5115" max="5117" width="9" style="75"/>
    <col min="5118" max="5119" width="10.5083333333333" style="75" customWidth="1"/>
    <col min="5120" max="5366" width="9" style="75"/>
    <col min="5367" max="5367" width="41.6333333333333" style="75" customWidth="1"/>
    <col min="5368" max="5369" width="14.5083333333333" style="75" customWidth="1"/>
    <col min="5370" max="5370" width="13.8833333333333" style="75" customWidth="1"/>
    <col min="5371" max="5373" width="9" style="75"/>
    <col min="5374" max="5375" width="10.5083333333333" style="75" customWidth="1"/>
    <col min="5376" max="5622" width="9" style="75"/>
    <col min="5623" max="5623" width="41.6333333333333" style="75" customWidth="1"/>
    <col min="5624" max="5625" width="14.5083333333333" style="75" customWidth="1"/>
    <col min="5626" max="5626" width="13.8833333333333" style="75" customWidth="1"/>
    <col min="5627" max="5629" width="9" style="75"/>
    <col min="5630" max="5631" width="10.5083333333333" style="75" customWidth="1"/>
    <col min="5632" max="5878" width="9" style="75"/>
    <col min="5879" max="5879" width="41.6333333333333" style="75" customWidth="1"/>
    <col min="5880" max="5881" width="14.5083333333333" style="75" customWidth="1"/>
    <col min="5882" max="5882" width="13.8833333333333" style="75" customWidth="1"/>
    <col min="5883" max="5885" width="9" style="75"/>
    <col min="5886" max="5887" width="10.5083333333333" style="75" customWidth="1"/>
    <col min="5888" max="6134" width="9" style="75"/>
    <col min="6135" max="6135" width="41.6333333333333" style="75" customWidth="1"/>
    <col min="6136" max="6137" width="14.5083333333333" style="75" customWidth="1"/>
    <col min="6138" max="6138" width="13.8833333333333" style="75" customWidth="1"/>
    <col min="6139" max="6141" width="9" style="75"/>
    <col min="6142" max="6143" width="10.5083333333333" style="75" customWidth="1"/>
    <col min="6144" max="6390" width="9" style="75"/>
    <col min="6391" max="6391" width="41.6333333333333" style="75" customWidth="1"/>
    <col min="6392" max="6393" width="14.5083333333333" style="75" customWidth="1"/>
    <col min="6394" max="6394" width="13.8833333333333" style="75" customWidth="1"/>
    <col min="6395" max="6397" width="9" style="75"/>
    <col min="6398" max="6399" width="10.5083333333333" style="75" customWidth="1"/>
    <col min="6400" max="6646" width="9" style="75"/>
    <col min="6647" max="6647" width="41.6333333333333" style="75" customWidth="1"/>
    <col min="6648" max="6649" width="14.5083333333333" style="75" customWidth="1"/>
    <col min="6650" max="6650" width="13.8833333333333" style="75" customWidth="1"/>
    <col min="6651" max="6653" width="9" style="75"/>
    <col min="6654" max="6655" width="10.5083333333333" style="75" customWidth="1"/>
    <col min="6656" max="6902" width="9" style="75"/>
    <col min="6903" max="6903" width="41.6333333333333" style="75" customWidth="1"/>
    <col min="6904" max="6905" width="14.5083333333333" style="75" customWidth="1"/>
    <col min="6906" max="6906" width="13.8833333333333" style="75" customWidth="1"/>
    <col min="6907" max="6909" width="9" style="75"/>
    <col min="6910" max="6911" width="10.5083333333333" style="75" customWidth="1"/>
    <col min="6912" max="7158" width="9" style="75"/>
    <col min="7159" max="7159" width="41.6333333333333" style="75" customWidth="1"/>
    <col min="7160" max="7161" width="14.5083333333333" style="75" customWidth="1"/>
    <col min="7162" max="7162" width="13.8833333333333" style="75" customWidth="1"/>
    <col min="7163" max="7165" width="9" style="75"/>
    <col min="7166" max="7167" width="10.5083333333333" style="75" customWidth="1"/>
    <col min="7168" max="7414" width="9" style="75"/>
    <col min="7415" max="7415" width="41.6333333333333" style="75" customWidth="1"/>
    <col min="7416" max="7417" width="14.5083333333333" style="75" customWidth="1"/>
    <col min="7418" max="7418" width="13.8833333333333" style="75" customWidth="1"/>
    <col min="7419" max="7421" width="9" style="75"/>
    <col min="7422" max="7423" width="10.5083333333333" style="75" customWidth="1"/>
    <col min="7424" max="7670" width="9" style="75"/>
    <col min="7671" max="7671" width="41.6333333333333" style="75" customWidth="1"/>
    <col min="7672" max="7673" width="14.5083333333333" style="75" customWidth="1"/>
    <col min="7674" max="7674" width="13.8833333333333" style="75" customWidth="1"/>
    <col min="7675" max="7677" width="9" style="75"/>
    <col min="7678" max="7679" width="10.5083333333333" style="75" customWidth="1"/>
    <col min="7680" max="7926" width="9" style="75"/>
    <col min="7927" max="7927" width="41.6333333333333" style="75" customWidth="1"/>
    <col min="7928" max="7929" width="14.5083333333333" style="75" customWidth="1"/>
    <col min="7930" max="7930" width="13.8833333333333" style="75" customWidth="1"/>
    <col min="7931" max="7933" width="9" style="75"/>
    <col min="7934" max="7935" width="10.5083333333333" style="75" customWidth="1"/>
    <col min="7936" max="8182" width="9" style="75"/>
    <col min="8183" max="8183" width="41.6333333333333" style="75" customWidth="1"/>
    <col min="8184" max="8185" width="14.5083333333333" style="75" customWidth="1"/>
    <col min="8186" max="8186" width="13.8833333333333" style="75" customWidth="1"/>
    <col min="8187" max="8189" width="9" style="75"/>
    <col min="8190" max="8191" width="10.5083333333333" style="75" customWidth="1"/>
    <col min="8192" max="8438" width="9" style="75"/>
    <col min="8439" max="8439" width="41.6333333333333" style="75" customWidth="1"/>
    <col min="8440" max="8441" width="14.5083333333333" style="75" customWidth="1"/>
    <col min="8442" max="8442" width="13.8833333333333" style="75" customWidth="1"/>
    <col min="8443" max="8445" width="9" style="75"/>
    <col min="8446" max="8447" width="10.5083333333333" style="75" customWidth="1"/>
    <col min="8448" max="8694" width="9" style="75"/>
    <col min="8695" max="8695" width="41.6333333333333" style="75" customWidth="1"/>
    <col min="8696" max="8697" width="14.5083333333333" style="75" customWidth="1"/>
    <col min="8698" max="8698" width="13.8833333333333" style="75" customWidth="1"/>
    <col min="8699" max="8701" width="9" style="75"/>
    <col min="8702" max="8703" width="10.5083333333333" style="75" customWidth="1"/>
    <col min="8704" max="8950" width="9" style="75"/>
    <col min="8951" max="8951" width="41.6333333333333" style="75" customWidth="1"/>
    <col min="8952" max="8953" width="14.5083333333333" style="75" customWidth="1"/>
    <col min="8954" max="8954" width="13.8833333333333" style="75" customWidth="1"/>
    <col min="8955" max="8957" width="9" style="75"/>
    <col min="8958" max="8959" width="10.5083333333333" style="75" customWidth="1"/>
    <col min="8960" max="9206" width="9" style="75"/>
    <col min="9207" max="9207" width="41.6333333333333" style="75" customWidth="1"/>
    <col min="9208" max="9209" width="14.5083333333333" style="75" customWidth="1"/>
    <col min="9210" max="9210" width="13.8833333333333" style="75" customWidth="1"/>
    <col min="9211" max="9213" width="9" style="75"/>
    <col min="9214" max="9215" width="10.5083333333333" style="75" customWidth="1"/>
    <col min="9216" max="9462" width="9" style="75"/>
    <col min="9463" max="9463" width="41.6333333333333" style="75" customWidth="1"/>
    <col min="9464" max="9465" width="14.5083333333333" style="75" customWidth="1"/>
    <col min="9466" max="9466" width="13.8833333333333" style="75" customWidth="1"/>
    <col min="9467" max="9469" width="9" style="75"/>
    <col min="9470" max="9471" width="10.5083333333333" style="75" customWidth="1"/>
    <col min="9472" max="9718" width="9" style="75"/>
    <col min="9719" max="9719" width="41.6333333333333" style="75" customWidth="1"/>
    <col min="9720" max="9721" width="14.5083333333333" style="75" customWidth="1"/>
    <col min="9722" max="9722" width="13.8833333333333" style="75" customWidth="1"/>
    <col min="9723" max="9725" width="9" style="75"/>
    <col min="9726" max="9727" width="10.5083333333333" style="75" customWidth="1"/>
    <col min="9728" max="9974" width="9" style="75"/>
    <col min="9975" max="9975" width="41.6333333333333" style="75" customWidth="1"/>
    <col min="9976" max="9977" width="14.5083333333333" style="75" customWidth="1"/>
    <col min="9978" max="9978" width="13.8833333333333" style="75" customWidth="1"/>
    <col min="9979" max="9981" width="9" style="75"/>
    <col min="9982" max="9983" width="10.5083333333333" style="75" customWidth="1"/>
    <col min="9984" max="10230" width="9" style="75"/>
    <col min="10231" max="10231" width="41.6333333333333" style="75" customWidth="1"/>
    <col min="10232" max="10233" width="14.5083333333333" style="75" customWidth="1"/>
    <col min="10234" max="10234" width="13.8833333333333" style="75" customWidth="1"/>
    <col min="10235" max="10237" width="9" style="75"/>
    <col min="10238" max="10239" width="10.5083333333333" style="75" customWidth="1"/>
    <col min="10240" max="10486" width="9" style="75"/>
    <col min="10487" max="10487" width="41.6333333333333" style="75" customWidth="1"/>
    <col min="10488" max="10489" width="14.5083333333333" style="75" customWidth="1"/>
    <col min="10490" max="10490" width="13.8833333333333" style="75" customWidth="1"/>
    <col min="10491" max="10493" width="9" style="75"/>
    <col min="10494" max="10495" width="10.5083333333333" style="75" customWidth="1"/>
    <col min="10496" max="10742" width="9" style="75"/>
    <col min="10743" max="10743" width="41.6333333333333" style="75" customWidth="1"/>
    <col min="10744" max="10745" width="14.5083333333333" style="75" customWidth="1"/>
    <col min="10746" max="10746" width="13.8833333333333" style="75" customWidth="1"/>
    <col min="10747" max="10749" width="9" style="75"/>
    <col min="10750" max="10751" width="10.5083333333333" style="75" customWidth="1"/>
    <col min="10752" max="10998" width="9" style="75"/>
    <col min="10999" max="10999" width="41.6333333333333" style="75" customWidth="1"/>
    <col min="11000" max="11001" width="14.5083333333333" style="75" customWidth="1"/>
    <col min="11002" max="11002" width="13.8833333333333" style="75" customWidth="1"/>
    <col min="11003" max="11005" width="9" style="75"/>
    <col min="11006" max="11007" width="10.5083333333333" style="75" customWidth="1"/>
    <col min="11008" max="11254" width="9" style="75"/>
    <col min="11255" max="11255" width="41.6333333333333" style="75" customWidth="1"/>
    <col min="11256" max="11257" width="14.5083333333333" style="75" customWidth="1"/>
    <col min="11258" max="11258" width="13.8833333333333" style="75" customWidth="1"/>
    <col min="11259" max="11261" width="9" style="75"/>
    <col min="11262" max="11263" width="10.5083333333333" style="75" customWidth="1"/>
    <col min="11264" max="11510" width="9" style="75"/>
    <col min="11511" max="11511" width="41.6333333333333" style="75" customWidth="1"/>
    <col min="11512" max="11513" width="14.5083333333333" style="75" customWidth="1"/>
    <col min="11514" max="11514" width="13.8833333333333" style="75" customWidth="1"/>
    <col min="11515" max="11517" width="9" style="75"/>
    <col min="11518" max="11519" width="10.5083333333333" style="75" customWidth="1"/>
    <col min="11520" max="11766" width="9" style="75"/>
    <col min="11767" max="11767" width="41.6333333333333" style="75" customWidth="1"/>
    <col min="11768" max="11769" width="14.5083333333333" style="75" customWidth="1"/>
    <col min="11770" max="11770" width="13.8833333333333" style="75" customWidth="1"/>
    <col min="11771" max="11773" width="9" style="75"/>
    <col min="11774" max="11775" width="10.5083333333333" style="75" customWidth="1"/>
    <col min="11776" max="12022" width="9" style="75"/>
    <col min="12023" max="12023" width="41.6333333333333" style="75" customWidth="1"/>
    <col min="12024" max="12025" width="14.5083333333333" style="75" customWidth="1"/>
    <col min="12026" max="12026" width="13.8833333333333" style="75" customWidth="1"/>
    <col min="12027" max="12029" width="9" style="75"/>
    <col min="12030" max="12031" width="10.5083333333333" style="75" customWidth="1"/>
    <col min="12032" max="12278" width="9" style="75"/>
    <col min="12279" max="12279" width="41.6333333333333" style="75" customWidth="1"/>
    <col min="12280" max="12281" width="14.5083333333333" style="75" customWidth="1"/>
    <col min="12282" max="12282" width="13.8833333333333" style="75" customWidth="1"/>
    <col min="12283" max="12285" width="9" style="75"/>
    <col min="12286" max="12287" width="10.5083333333333" style="75" customWidth="1"/>
    <col min="12288" max="12534" width="9" style="75"/>
    <col min="12535" max="12535" width="41.6333333333333" style="75" customWidth="1"/>
    <col min="12536" max="12537" width="14.5083333333333" style="75" customWidth="1"/>
    <col min="12538" max="12538" width="13.8833333333333" style="75" customWidth="1"/>
    <col min="12539" max="12541" width="9" style="75"/>
    <col min="12542" max="12543" width="10.5083333333333" style="75" customWidth="1"/>
    <col min="12544" max="12790" width="9" style="75"/>
    <col min="12791" max="12791" width="41.6333333333333" style="75" customWidth="1"/>
    <col min="12792" max="12793" width="14.5083333333333" style="75" customWidth="1"/>
    <col min="12794" max="12794" width="13.8833333333333" style="75" customWidth="1"/>
    <col min="12795" max="12797" width="9" style="75"/>
    <col min="12798" max="12799" width="10.5083333333333" style="75" customWidth="1"/>
    <col min="12800" max="13046" width="9" style="75"/>
    <col min="13047" max="13047" width="41.6333333333333" style="75" customWidth="1"/>
    <col min="13048" max="13049" width="14.5083333333333" style="75" customWidth="1"/>
    <col min="13050" max="13050" width="13.8833333333333" style="75" customWidth="1"/>
    <col min="13051" max="13053" width="9" style="75"/>
    <col min="13054" max="13055" width="10.5083333333333" style="75" customWidth="1"/>
    <col min="13056" max="13302" width="9" style="75"/>
    <col min="13303" max="13303" width="41.6333333333333" style="75" customWidth="1"/>
    <col min="13304" max="13305" width="14.5083333333333" style="75" customWidth="1"/>
    <col min="13306" max="13306" width="13.8833333333333" style="75" customWidth="1"/>
    <col min="13307" max="13309" width="9" style="75"/>
    <col min="13310" max="13311" width="10.5083333333333" style="75" customWidth="1"/>
    <col min="13312" max="13558" width="9" style="75"/>
    <col min="13559" max="13559" width="41.6333333333333" style="75" customWidth="1"/>
    <col min="13560" max="13561" width="14.5083333333333" style="75" customWidth="1"/>
    <col min="13562" max="13562" width="13.8833333333333" style="75" customWidth="1"/>
    <col min="13563" max="13565" width="9" style="75"/>
    <col min="13566" max="13567" width="10.5083333333333" style="75" customWidth="1"/>
    <col min="13568" max="13814" width="9" style="75"/>
    <col min="13815" max="13815" width="41.6333333333333" style="75" customWidth="1"/>
    <col min="13816" max="13817" width="14.5083333333333" style="75" customWidth="1"/>
    <col min="13818" max="13818" width="13.8833333333333" style="75" customWidth="1"/>
    <col min="13819" max="13821" width="9" style="75"/>
    <col min="13822" max="13823" width="10.5083333333333" style="75" customWidth="1"/>
    <col min="13824" max="14070" width="9" style="75"/>
    <col min="14071" max="14071" width="41.6333333333333" style="75" customWidth="1"/>
    <col min="14072" max="14073" width="14.5083333333333" style="75" customWidth="1"/>
    <col min="14074" max="14074" width="13.8833333333333" style="75" customWidth="1"/>
    <col min="14075" max="14077" width="9" style="75"/>
    <col min="14078" max="14079" width="10.5083333333333" style="75" customWidth="1"/>
    <col min="14080" max="14326" width="9" style="75"/>
    <col min="14327" max="14327" width="41.6333333333333" style="75" customWidth="1"/>
    <col min="14328" max="14329" width="14.5083333333333" style="75" customWidth="1"/>
    <col min="14330" max="14330" width="13.8833333333333" style="75" customWidth="1"/>
    <col min="14331" max="14333" width="9" style="75"/>
    <col min="14334" max="14335" width="10.5083333333333" style="75" customWidth="1"/>
    <col min="14336" max="14582" width="9" style="75"/>
    <col min="14583" max="14583" width="41.6333333333333" style="75" customWidth="1"/>
    <col min="14584" max="14585" width="14.5083333333333" style="75" customWidth="1"/>
    <col min="14586" max="14586" width="13.8833333333333" style="75" customWidth="1"/>
    <col min="14587" max="14589" width="9" style="75"/>
    <col min="14590" max="14591" width="10.5083333333333" style="75" customWidth="1"/>
    <col min="14592" max="14838" width="9" style="75"/>
    <col min="14839" max="14839" width="41.6333333333333" style="75" customWidth="1"/>
    <col min="14840" max="14841" width="14.5083333333333" style="75" customWidth="1"/>
    <col min="14842" max="14842" width="13.8833333333333" style="75" customWidth="1"/>
    <col min="14843" max="14845" width="9" style="75"/>
    <col min="14846" max="14847" width="10.5083333333333" style="75" customWidth="1"/>
    <col min="14848" max="15094" width="9" style="75"/>
    <col min="15095" max="15095" width="41.6333333333333" style="75" customWidth="1"/>
    <col min="15096" max="15097" width="14.5083333333333" style="75" customWidth="1"/>
    <col min="15098" max="15098" width="13.8833333333333" style="75" customWidth="1"/>
    <col min="15099" max="15101" width="9" style="75"/>
    <col min="15102" max="15103" width="10.5083333333333" style="75" customWidth="1"/>
    <col min="15104" max="15350" width="9" style="75"/>
    <col min="15351" max="15351" width="41.6333333333333" style="75" customWidth="1"/>
    <col min="15352" max="15353" width="14.5083333333333" style="75" customWidth="1"/>
    <col min="15354" max="15354" width="13.8833333333333" style="75" customWidth="1"/>
    <col min="15355" max="15357" width="9" style="75"/>
    <col min="15358" max="15359" width="10.5083333333333" style="75" customWidth="1"/>
    <col min="15360" max="15606" width="9" style="75"/>
    <col min="15607" max="15607" width="41.6333333333333" style="75" customWidth="1"/>
    <col min="15608" max="15609" width="14.5083333333333" style="75" customWidth="1"/>
    <col min="15610" max="15610" width="13.8833333333333" style="75" customWidth="1"/>
    <col min="15611" max="15613" width="9" style="75"/>
    <col min="15614" max="15615" width="10.5083333333333" style="75" customWidth="1"/>
    <col min="15616" max="15862" width="9" style="75"/>
    <col min="15863" max="15863" width="41.6333333333333" style="75" customWidth="1"/>
    <col min="15864" max="15865" width="14.5083333333333" style="75" customWidth="1"/>
    <col min="15866" max="15866" width="13.8833333333333" style="75" customWidth="1"/>
    <col min="15867" max="15869" width="9" style="75"/>
    <col min="15870" max="15871" width="10.5083333333333" style="75" customWidth="1"/>
    <col min="15872" max="16118" width="9" style="75"/>
    <col min="16119" max="16119" width="41.6333333333333" style="75" customWidth="1"/>
    <col min="16120" max="16121" width="14.5083333333333" style="75" customWidth="1"/>
    <col min="16122" max="16122" width="13.8833333333333" style="75" customWidth="1"/>
    <col min="16123" max="16125" width="9" style="75"/>
    <col min="16126" max="16127" width="10.5083333333333" style="75" customWidth="1"/>
    <col min="16128" max="16384" width="9" style="75"/>
  </cols>
  <sheetData>
    <row r="1" ht="45" customHeight="1" spans="1:4">
      <c r="A1" s="69" t="s">
        <v>1922</v>
      </c>
      <c r="B1" s="77"/>
      <c r="C1" s="77"/>
      <c r="D1" s="69"/>
    </row>
    <row r="2" ht="20.1" customHeight="1" spans="1:4">
      <c r="A2" s="78"/>
      <c r="B2" s="79"/>
      <c r="C2" s="80"/>
      <c r="D2" s="81" t="s">
        <v>1804</v>
      </c>
    </row>
    <row r="3" ht="45" customHeight="1" spans="1:5">
      <c r="A3" s="82" t="s">
        <v>1205</v>
      </c>
      <c r="B3" s="83" t="s">
        <v>5</v>
      </c>
      <c r="C3" s="83" t="s">
        <v>6</v>
      </c>
      <c r="D3" s="83" t="s">
        <v>7</v>
      </c>
      <c r="E3" s="84" t="s">
        <v>8</v>
      </c>
    </row>
    <row r="4" ht="36" customHeight="1" spans="1:5">
      <c r="A4" s="85" t="s">
        <v>1908</v>
      </c>
      <c r="B4" s="86"/>
      <c r="C4" s="87"/>
      <c r="D4" s="88" t="str">
        <f>IF(B4&gt;0,C4/B4-1,IF(B4&lt;0,-(C4/B4-1),""))</f>
        <v/>
      </c>
      <c r="E4" s="84" t="str">
        <f t="shared" ref="E4:E22" si="0">IF(A4&lt;&gt;"",IF(SUM(B4:C4)&lt;&gt;0,"是","否"),"是")</f>
        <v>否</v>
      </c>
    </row>
    <row r="5" ht="36" customHeight="1" spans="1:5">
      <c r="A5" s="89" t="s">
        <v>1909</v>
      </c>
      <c r="B5" s="90"/>
      <c r="C5" s="91"/>
      <c r="D5" s="88" t="str">
        <f t="shared" ref="D5:D22" si="1">IF(B5&gt;0,C5/B5-1,IF(B5&lt;0,-(C5/B5-1),""))</f>
        <v/>
      </c>
      <c r="E5" s="84" t="str">
        <f t="shared" si="0"/>
        <v>否</v>
      </c>
    </row>
    <row r="6" ht="36" customHeight="1" spans="1:5">
      <c r="A6" s="85" t="s">
        <v>1910</v>
      </c>
      <c r="B6" s="86">
        <v>31922</v>
      </c>
      <c r="C6" s="87">
        <v>33581</v>
      </c>
      <c r="D6" s="88">
        <f t="shared" si="1"/>
        <v>0.052</v>
      </c>
      <c r="E6" s="84" t="str">
        <f t="shared" si="0"/>
        <v>是</v>
      </c>
    </row>
    <row r="7" ht="36" customHeight="1" spans="1:5">
      <c r="A7" s="89" t="s">
        <v>1909</v>
      </c>
      <c r="B7" s="90">
        <v>31897</v>
      </c>
      <c r="C7" s="92">
        <v>33553</v>
      </c>
      <c r="D7" s="88">
        <f t="shared" si="1"/>
        <v>0.052</v>
      </c>
      <c r="E7" s="84" t="str">
        <f t="shared" si="0"/>
        <v>是</v>
      </c>
    </row>
    <row r="8" ht="36" customHeight="1" spans="1:5">
      <c r="A8" s="85" t="s">
        <v>1911</v>
      </c>
      <c r="B8" s="86"/>
      <c r="C8" s="93"/>
      <c r="D8" s="88" t="str">
        <f t="shared" si="1"/>
        <v/>
      </c>
      <c r="E8" s="84" t="str">
        <f t="shared" si="0"/>
        <v>否</v>
      </c>
    </row>
    <row r="9" ht="36" customHeight="1" spans="1:5">
      <c r="A9" s="89" t="s">
        <v>1909</v>
      </c>
      <c r="B9" s="90"/>
      <c r="C9" s="94"/>
      <c r="D9" s="88" t="str">
        <f t="shared" si="1"/>
        <v/>
      </c>
      <c r="E9" s="84" t="str">
        <f t="shared" si="0"/>
        <v>否</v>
      </c>
    </row>
    <row r="10" ht="36" customHeight="1" spans="1:5">
      <c r="A10" s="85" t="s">
        <v>1912</v>
      </c>
      <c r="B10" s="86"/>
      <c r="C10" s="87"/>
      <c r="D10" s="88" t="str">
        <f t="shared" si="1"/>
        <v/>
      </c>
      <c r="E10" s="84" t="str">
        <f t="shared" si="0"/>
        <v>否</v>
      </c>
    </row>
    <row r="11" ht="36" customHeight="1" spans="1:5">
      <c r="A11" s="89" t="s">
        <v>1909</v>
      </c>
      <c r="B11" s="90"/>
      <c r="C11" s="92"/>
      <c r="D11" s="88" t="str">
        <f t="shared" si="1"/>
        <v/>
      </c>
      <c r="E11" s="84" t="str">
        <f t="shared" si="0"/>
        <v>否</v>
      </c>
    </row>
    <row r="12" ht="36" customHeight="1" spans="1:5">
      <c r="A12" s="85" t="s">
        <v>1913</v>
      </c>
      <c r="B12" s="86"/>
      <c r="C12" s="87"/>
      <c r="D12" s="88" t="str">
        <f t="shared" si="1"/>
        <v/>
      </c>
      <c r="E12" s="84" t="str">
        <f t="shared" si="0"/>
        <v>否</v>
      </c>
    </row>
    <row r="13" ht="36" customHeight="1" spans="1:5">
      <c r="A13" s="89" t="s">
        <v>1909</v>
      </c>
      <c r="B13" s="90"/>
      <c r="C13" s="92"/>
      <c r="D13" s="88" t="str">
        <f t="shared" si="1"/>
        <v/>
      </c>
      <c r="E13" s="84" t="str">
        <f t="shared" si="0"/>
        <v>否</v>
      </c>
    </row>
    <row r="14" s="74" customFormat="1" ht="36" customHeight="1" spans="1:5">
      <c r="A14" s="85" t="s">
        <v>1914</v>
      </c>
      <c r="B14" s="95"/>
      <c r="C14" s="93"/>
      <c r="D14" s="88" t="str">
        <f t="shared" si="1"/>
        <v/>
      </c>
      <c r="E14" s="84" t="str">
        <f t="shared" si="0"/>
        <v>否</v>
      </c>
    </row>
    <row r="15" ht="36" customHeight="1" spans="1:5">
      <c r="A15" s="89" t="s">
        <v>1909</v>
      </c>
      <c r="B15" s="96"/>
      <c r="C15" s="94"/>
      <c r="D15" s="88" t="str">
        <f t="shared" si="1"/>
        <v/>
      </c>
      <c r="E15" s="84" t="str">
        <f t="shared" si="0"/>
        <v>否</v>
      </c>
    </row>
    <row r="16" ht="36" customHeight="1" spans="1:5">
      <c r="A16" s="85" t="s">
        <v>1915</v>
      </c>
      <c r="B16" s="97"/>
      <c r="C16" s="87"/>
      <c r="D16" s="88" t="str">
        <f t="shared" si="1"/>
        <v/>
      </c>
      <c r="E16" s="84" t="str">
        <f t="shared" si="0"/>
        <v>否</v>
      </c>
    </row>
    <row r="17" ht="36" customHeight="1" spans="1:5">
      <c r="A17" s="89" t="s">
        <v>1909</v>
      </c>
      <c r="B17" s="98"/>
      <c r="C17" s="99"/>
      <c r="D17" s="88" t="str">
        <f t="shared" si="1"/>
        <v/>
      </c>
      <c r="E17" s="84" t="str">
        <f t="shared" si="0"/>
        <v>否</v>
      </c>
    </row>
    <row r="18" ht="36" customHeight="1" spans="1:5">
      <c r="A18" s="100" t="s">
        <v>1916</v>
      </c>
      <c r="B18" s="97">
        <f>SUM(B4,B6,B8,B10,B12,B14,B16)</f>
        <v>31922</v>
      </c>
      <c r="C18" s="97">
        <f>SUM(C4,C6,C8,C10,C12,C14,C16)</f>
        <v>33581</v>
      </c>
      <c r="D18" s="88">
        <f t="shared" si="1"/>
        <v>0.052</v>
      </c>
      <c r="E18" s="84" t="str">
        <f t="shared" si="0"/>
        <v>是</v>
      </c>
    </row>
    <row r="19" ht="36" customHeight="1" spans="1:5">
      <c r="A19" s="89" t="s">
        <v>1917</v>
      </c>
      <c r="B19" s="97">
        <f>SUM(B5,B7,B9,B11,B13,B15,B17)</f>
        <v>31897</v>
      </c>
      <c r="C19" s="97">
        <f>SUM(C5,C7,C9,C11,C13,C15,C17)</f>
        <v>33553</v>
      </c>
      <c r="D19" s="88">
        <f t="shared" si="1"/>
        <v>0.052</v>
      </c>
      <c r="E19" s="84" t="str">
        <f t="shared" si="0"/>
        <v>是</v>
      </c>
    </row>
    <row r="20" ht="36" customHeight="1" spans="1:5">
      <c r="A20" s="85" t="s">
        <v>1918</v>
      </c>
      <c r="B20" s="97"/>
      <c r="C20" s="101"/>
      <c r="D20" s="88" t="str">
        <f t="shared" si="1"/>
        <v/>
      </c>
      <c r="E20" s="84" t="str">
        <f t="shared" si="0"/>
        <v>否</v>
      </c>
    </row>
    <row r="21" ht="36" customHeight="1" spans="1:5">
      <c r="A21" s="102" t="s">
        <v>1919</v>
      </c>
      <c r="B21" s="97"/>
      <c r="C21" s="101"/>
      <c r="D21" s="88" t="str">
        <f t="shared" si="1"/>
        <v/>
      </c>
      <c r="E21" s="84" t="str">
        <f t="shared" si="0"/>
        <v>否</v>
      </c>
    </row>
    <row r="22" ht="36" customHeight="1" spans="1:5">
      <c r="A22" s="100" t="s">
        <v>1920</v>
      </c>
      <c r="B22" s="97">
        <f>SUM(B18,B20:B21)</f>
        <v>31922</v>
      </c>
      <c r="C22" s="97">
        <f>SUM(C18,C20:C21)</f>
        <v>33581</v>
      </c>
      <c r="D22" s="88">
        <f t="shared" si="1"/>
        <v>0.052</v>
      </c>
      <c r="E22" s="84" t="str">
        <f t="shared" si="0"/>
        <v>是</v>
      </c>
    </row>
    <row r="23" spans="2:3">
      <c r="B23" s="103"/>
      <c r="C23" s="103"/>
    </row>
    <row r="24" spans="2:3">
      <c r="B24" s="103"/>
      <c r="C24" s="103"/>
    </row>
    <row r="25" spans="2:3">
      <c r="B25" s="103"/>
      <c r="C25" s="103"/>
    </row>
    <row r="26" spans="2:3">
      <c r="B26" s="103"/>
      <c r="C26" s="103"/>
    </row>
  </sheetData>
  <autoFilter ref="A3:F22">
    <extLst/>
  </autoFilter>
  <mergeCells count="1">
    <mergeCell ref="A1:D1"/>
  </mergeCells>
  <conditionalFormatting sqref="E16:F16">
    <cfRule type="cellIs" dxfId="4" priority="5" stopIfTrue="1" operator="lessThan">
      <formula>0</formula>
    </cfRule>
  </conditionalFormatting>
  <conditionalFormatting sqref="B14:B22 C18:C19 C22">
    <cfRule type="cellIs" dxfId="4"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33"/>
  <sheetViews>
    <sheetView workbookViewId="0">
      <selection activeCell="B7" sqref="B7"/>
    </sheetView>
  </sheetViews>
  <sheetFormatPr defaultColWidth="10" defaultRowHeight="13.5" outlineLevelCol="6"/>
  <cols>
    <col min="1" max="1" width="24.6333333333333" style="28" customWidth="1"/>
    <col min="2" max="7" width="15.6333333333333" style="28" customWidth="1"/>
    <col min="8" max="8" width="9.76666666666667" style="28" customWidth="1"/>
    <col min="9" max="16384" width="10" style="28"/>
  </cols>
  <sheetData>
    <row r="1" s="28" customFormat="1" ht="30" customHeight="1" spans="1:1">
      <c r="A1" s="55"/>
    </row>
    <row r="2" s="28" customFormat="1" ht="28.6" customHeight="1" spans="1:7">
      <c r="A2" s="69" t="s">
        <v>1923</v>
      </c>
      <c r="B2" s="69"/>
      <c r="C2" s="69"/>
      <c r="D2" s="69"/>
      <c r="E2" s="69"/>
      <c r="F2" s="69"/>
      <c r="G2" s="69"/>
    </row>
    <row r="3" s="28" customFormat="1" ht="23" customHeight="1" spans="1:7">
      <c r="A3" s="60"/>
      <c r="B3" s="60"/>
      <c r="F3" s="61" t="s">
        <v>1924</v>
      </c>
      <c r="G3" s="61"/>
    </row>
    <row r="4" s="28" customFormat="1" ht="30" customHeight="1" spans="1:7">
      <c r="A4" s="64" t="s">
        <v>1925</v>
      </c>
      <c r="B4" s="64" t="s">
        <v>1926</v>
      </c>
      <c r="C4" s="64"/>
      <c r="D4" s="64"/>
      <c r="E4" s="64" t="s">
        <v>1927</v>
      </c>
      <c r="F4" s="64"/>
      <c r="G4" s="64"/>
    </row>
    <row r="5" s="28" customFormat="1" ht="30" customHeight="1" spans="1:7">
      <c r="A5" s="64"/>
      <c r="B5" s="70"/>
      <c r="C5" s="64" t="s">
        <v>1928</v>
      </c>
      <c r="D5" s="64" t="s">
        <v>1929</v>
      </c>
      <c r="E5" s="70"/>
      <c r="F5" s="64" t="s">
        <v>1928</v>
      </c>
      <c r="G5" s="64" t="s">
        <v>1929</v>
      </c>
    </row>
    <row r="6" s="28" customFormat="1" ht="30" customHeight="1" spans="1:7">
      <c r="A6" s="64" t="s">
        <v>1930</v>
      </c>
      <c r="B6" s="64" t="s">
        <v>1931</v>
      </c>
      <c r="C6" s="64" t="s">
        <v>1932</v>
      </c>
      <c r="D6" s="64" t="s">
        <v>1933</v>
      </c>
      <c r="E6" s="64" t="s">
        <v>1934</v>
      </c>
      <c r="F6" s="64" t="s">
        <v>1935</v>
      </c>
      <c r="G6" s="64" t="s">
        <v>1936</v>
      </c>
    </row>
    <row r="7" s="28" customFormat="1" ht="30" customHeight="1" spans="1:7">
      <c r="A7" s="67" t="s">
        <v>1937</v>
      </c>
      <c r="B7" s="70">
        <f>C7+D7</f>
        <v>76</v>
      </c>
      <c r="C7" s="70">
        <v>32.84</v>
      </c>
      <c r="D7" s="70">
        <v>43.16</v>
      </c>
      <c r="E7" s="70">
        <f>F7+G7</f>
        <v>74.42</v>
      </c>
      <c r="F7" s="70">
        <v>32.41</v>
      </c>
      <c r="G7" s="70">
        <v>42.01</v>
      </c>
    </row>
    <row r="8" s="28" customFormat="1" ht="30" customHeight="1" spans="1:7">
      <c r="A8" s="67" t="s">
        <v>1938</v>
      </c>
      <c r="B8" s="70">
        <f>B7</f>
        <v>76</v>
      </c>
      <c r="C8" s="70">
        <v>32.84</v>
      </c>
      <c r="D8" s="70">
        <v>43.16</v>
      </c>
      <c r="E8" s="70">
        <f>E7</f>
        <v>74.42</v>
      </c>
      <c r="F8" s="70">
        <v>32.41</v>
      </c>
      <c r="G8" s="70">
        <v>42.01</v>
      </c>
    </row>
    <row r="9" s="28" customFormat="1" ht="44" customHeight="1" spans="1:7">
      <c r="A9" s="71"/>
      <c r="B9" s="70"/>
      <c r="C9" s="70"/>
      <c r="D9" s="70"/>
      <c r="E9" s="70"/>
      <c r="F9" s="70"/>
      <c r="G9" s="70"/>
    </row>
    <row r="10" s="28" customFormat="1" ht="30" customHeight="1" spans="1:7">
      <c r="A10" s="71"/>
      <c r="B10" s="70"/>
      <c r="C10" s="70"/>
      <c r="D10" s="70"/>
      <c r="E10" s="70"/>
      <c r="F10" s="70"/>
      <c r="G10" s="70"/>
    </row>
    <row r="11" s="28" customFormat="1" ht="30" customHeight="1" spans="1:7">
      <c r="A11" s="71"/>
      <c r="B11" s="70"/>
      <c r="C11" s="70"/>
      <c r="D11" s="70"/>
      <c r="E11" s="70"/>
      <c r="F11" s="70"/>
      <c r="G11" s="70"/>
    </row>
    <row r="12" s="28" customFormat="1" ht="30" customHeight="1" spans="1:7">
      <c r="A12" s="71"/>
      <c r="B12" s="70"/>
      <c r="C12" s="70"/>
      <c r="D12" s="70"/>
      <c r="E12" s="70"/>
      <c r="F12" s="70"/>
      <c r="G12" s="70"/>
    </row>
    <row r="13" s="30" customFormat="1" ht="25" customHeight="1" spans="1:7">
      <c r="A13" s="54" t="s">
        <v>1939</v>
      </c>
      <c r="B13" s="54"/>
      <c r="C13" s="54"/>
      <c r="D13" s="54"/>
      <c r="E13" s="54"/>
      <c r="F13" s="54"/>
      <c r="G13" s="54"/>
    </row>
    <row r="14" s="30" customFormat="1" ht="25" customHeight="1" spans="1:7">
      <c r="A14" s="54" t="s">
        <v>1940</v>
      </c>
      <c r="B14" s="54"/>
      <c r="C14" s="54"/>
      <c r="D14" s="54"/>
      <c r="E14" s="54"/>
      <c r="F14" s="54"/>
      <c r="G14" s="54"/>
    </row>
    <row r="15" s="28" customFormat="1" ht="18" customHeight="1" spans="1:7">
      <c r="A15" s="55"/>
      <c r="B15" s="55"/>
      <c r="C15" s="55"/>
      <c r="D15" s="55"/>
      <c r="E15" s="55"/>
      <c r="F15" s="55"/>
      <c r="G15" s="55"/>
    </row>
    <row r="16" s="28" customFormat="1" ht="18" customHeight="1" spans="1:7">
      <c r="A16" s="55"/>
      <c r="B16" s="55"/>
      <c r="C16" s="55"/>
      <c r="D16" s="55"/>
      <c r="E16" s="55"/>
      <c r="F16" s="55"/>
      <c r="G16" s="55"/>
    </row>
    <row r="17" s="28" customFormat="1" ht="18" customHeight="1" spans="1:7">
      <c r="A17" s="55"/>
      <c r="B17" s="55"/>
      <c r="C17" s="55"/>
      <c r="D17" s="55"/>
      <c r="E17" s="55"/>
      <c r="F17" s="55"/>
      <c r="G17" s="55"/>
    </row>
    <row r="18" s="28" customFormat="1" ht="18" customHeight="1" spans="1:7">
      <c r="A18" s="55"/>
      <c r="B18" s="55"/>
      <c r="C18" s="55"/>
      <c r="D18" s="55"/>
      <c r="E18" s="55"/>
      <c r="F18" s="55"/>
      <c r="G18" s="55"/>
    </row>
    <row r="19" s="28" customFormat="1" ht="14" customHeight="1" spans="1:7">
      <c r="A19" s="55"/>
      <c r="B19" s="55"/>
      <c r="C19" s="55"/>
      <c r="D19" s="55"/>
      <c r="E19" s="55"/>
      <c r="F19" s="55"/>
      <c r="G19" s="55"/>
    </row>
    <row r="20" s="28" customFormat="1" ht="33" customHeight="1" spans="1:7">
      <c r="A20" s="60"/>
      <c r="B20" s="60"/>
      <c r="C20" s="60"/>
      <c r="D20" s="60"/>
      <c r="E20" s="60"/>
      <c r="F20" s="60"/>
      <c r="G20" s="60"/>
    </row>
    <row r="21" s="28" customFormat="1" ht="28.6" customHeight="1" spans="1:7">
      <c r="A21" s="69" t="s">
        <v>1941</v>
      </c>
      <c r="B21" s="69"/>
      <c r="C21" s="69"/>
      <c r="D21" s="69"/>
      <c r="E21" s="69"/>
      <c r="F21" s="69"/>
      <c r="G21" s="69"/>
    </row>
    <row r="22" s="28" customFormat="1" ht="16" customHeight="1" spans="1:7">
      <c r="A22" s="72" t="s">
        <v>1942</v>
      </c>
      <c r="B22" s="72"/>
      <c r="C22" s="72"/>
      <c r="D22" s="72"/>
      <c r="E22" s="72"/>
      <c r="F22" s="72"/>
      <c r="G22" s="72"/>
    </row>
    <row r="23" s="28" customFormat="1" ht="21" customHeight="1" spans="1:7">
      <c r="A23" s="60"/>
      <c r="B23" s="60"/>
      <c r="F23" s="61" t="s">
        <v>1924</v>
      </c>
      <c r="G23" s="61"/>
    </row>
    <row r="24" s="28" customFormat="1" ht="30" customHeight="1" spans="1:7">
      <c r="A24" s="64" t="s">
        <v>1925</v>
      </c>
      <c r="B24" s="64" t="s">
        <v>1926</v>
      </c>
      <c r="C24" s="64"/>
      <c r="D24" s="64"/>
      <c r="E24" s="64" t="s">
        <v>1943</v>
      </c>
      <c r="F24" s="64"/>
      <c r="G24" s="64"/>
    </row>
    <row r="25" s="28" customFormat="1" ht="30" customHeight="1" spans="1:7">
      <c r="A25" s="64"/>
      <c r="B25" s="70"/>
      <c r="C25" s="64" t="s">
        <v>1928</v>
      </c>
      <c r="D25" s="64" t="s">
        <v>1929</v>
      </c>
      <c r="E25" s="70"/>
      <c r="F25" s="64" t="s">
        <v>1928</v>
      </c>
      <c r="G25" s="64" t="s">
        <v>1929</v>
      </c>
    </row>
    <row r="26" s="28" customFormat="1" ht="30" customHeight="1" spans="1:7">
      <c r="A26" s="64" t="s">
        <v>1930</v>
      </c>
      <c r="B26" s="64" t="s">
        <v>1931</v>
      </c>
      <c r="C26" s="64" t="s">
        <v>1932</v>
      </c>
      <c r="D26" s="64" t="s">
        <v>1933</v>
      </c>
      <c r="E26" s="64" t="s">
        <v>1934</v>
      </c>
      <c r="F26" s="64" t="s">
        <v>1935</v>
      </c>
      <c r="G26" s="64" t="s">
        <v>1936</v>
      </c>
    </row>
    <row r="27" s="28" customFormat="1" ht="30" customHeight="1" spans="1:7">
      <c r="A27" s="65" t="s">
        <v>1944</v>
      </c>
      <c r="B27" s="73"/>
      <c r="C27" s="73"/>
      <c r="D27" s="73"/>
      <c r="E27" s="73"/>
      <c r="F27" s="73"/>
      <c r="G27" s="73"/>
    </row>
    <row r="28" s="28" customFormat="1" ht="30" customHeight="1" spans="1:7">
      <c r="A28" s="65" t="s">
        <v>1945</v>
      </c>
      <c r="B28" s="73"/>
      <c r="C28" s="73"/>
      <c r="D28" s="73"/>
      <c r="E28" s="73"/>
      <c r="F28" s="73"/>
      <c r="G28" s="73"/>
    </row>
    <row r="29" s="28" customFormat="1" ht="30" customHeight="1" spans="1:7">
      <c r="A29" s="65" t="s">
        <v>1946</v>
      </c>
      <c r="B29" s="73"/>
      <c r="C29" s="73"/>
      <c r="D29" s="73"/>
      <c r="E29" s="73"/>
      <c r="F29" s="73"/>
      <c r="G29" s="73"/>
    </row>
    <row r="30" s="28" customFormat="1" ht="30" customHeight="1" spans="1:7">
      <c r="A30" s="65" t="s">
        <v>1947</v>
      </c>
      <c r="B30" s="73"/>
      <c r="C30" s="73"/>
      <c r="D30" s="73"/>
      <c r="E30" s="73"/>
      <c r="F30" s="73"/>
      <c r="G30" s="73"/>
    </row>
    <row r="31" s="28" customFormat="1" ht="30" customHeight="1" spans="1:7">
      <c r="A31" s="71" t="s">
        <v>1209</v>
      </c>
      <c r="B31" s="73"/>
      <c r="C31" s="73"/>
      <c r="D31" s="73"/>
      <c r="E31" s="73"/>
      <c r="F31" s="73"/>
      <c r="G31" s="73"/>
    </row>
    <row r="32" s="30" customFormat="1" ht="25" customHeight="1" spans="1:7">
      <c r="A32" s="68" t="s">
        <v>1939</v>
      </c>
      <c r="B32" s="68"/>
      <c r="C32" s="68"/>
      <c r="D32" s="68"/>
      <c r="E32" s="68"/>
      <c r="F32" s="68"/>
      <c r="G32" s="68"/>
    </row>
    <row r="33" s="30" customFormat="1" ht="25" customHeight="1" spans="1:7">
      <c r="A33" s="68" t="s">
        <v>1940</v>
      </c>
      <c r="B33" s="68"/>
      <c r="C33" s="68"/>
      <c r="D33" s="68"/>
      <c r="E33" s="68"/>
      <c r="F33" s="68"/>
      <c r="G33" s="68"/>
    </row>
  </sheetData>
  <mergeCells count="15">
    <mergeCell ref="A2:G2"/>
    <mergeCell ref="F3:G3"/>
    <mergeCell ref="B4:D4"/>
    <mergeCell ref="E4:G4"/>
    <mergeCell ref="A13:G13"/>
    <mergeCell ref="A14:G14"/>
    <mergeCell ref="A21:G21"/>
    <mergeCell ref="A22:G22"/>
    <mergeCell ref="F23:G23"/>
    <mergeCell ref="B24:D24"/>
    <mergeCell ref="E24:G24"/>
    <mergeCell ref="A32:G32"/>
    <mergeCell ref="A33:G33"/>
    <mergeCell ref="A4:A5"/>
    <mergeCell ref="A24:A2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B8" sqref="B8"/>
    </sheetView>
  </sheetViews>
  <sheetFormatPr defaultColWidth="10" defaultRowHeight="13.5" outlineLevelCol="6"/>
  <cols>
    <col min="1" max="1" width="62.25" style="28" customWidth="1"/>
    <col min="2" max="3" width="28.75" style="28" customWidth="1"/>
    <col min="4" max="4" width="9.76666666666667" style="28" customWidth="1"/>
    <col min="5" max="16384" width="10" style="28"/>
  </cols>
  <sheetData>
    <row r="1" s="28" customFormat="1" ht="23" customHeight="1"/>
    <row r="2" s="28" customFormat="1" ht="14.3" customHeight="1" spans="1:1">
      <c r="A2" s="55"/>
    </row>
    <row r="3" s="28" customFormat="1" ht="28.6" customHeight="1" spans="1:3">
      <c r="A3" s="51" t="s">
        <v>1948</v>
      </c>
      <c r="B3" s="51"/>
      <c r="C3" s="51"/>
    </row>
    <row r="4" s="28" customFormat="1" ht="27" customHeight="1" spans="1:3">
      <c r="A4" s="60"/>
      <c r="B4" s="60"/>
      <c r="C4" s="61" t="s">
        <v>1924</v>
      </c>
    </row>
    <row r="5" s="62" customFormat="1" ht="24" customHeight="1" spans="1:3">
      <c r="A5" s="64" t="s">
        <v>1949</v>
      </c>
      <c r="B5" s="64" t="s">
        <v>1883</v>
      </c>
      <c r="C5" s="64" t="s">
        <v>1950</v>
      </c>
    </row>
    <row r="6" s="62" customFormat="1" ht="32" customHeight="1" spans="1:3">
      <c r="A6" s="65" t="s">
        <v>1951</v>
      </c>
      <c r="B6" s="66"/>
      <c r="C6" s="66">
        <v>31.89</v>
      </c>
    </row>
    <row r="7" s="62" customFormat="1" ht="32" customHeight="1" spans="1:3">
      <c r="A7" s="65" t="s">
        <v>1952</v>
      </c>
      <c r="B7" s="66">
        <v>32.84</v>
      </c>
      <c r="C7" s="66"/>
    </row>
    <row r="8" s="62" customFormat="1" ht="32" customHeight="1" spans="1:3">
      <c r="A8" s="65" t="s">
        <v>1953</v>
      </c>
      <c r="B8" s="66"/>
      <c r="C8" s="66">
        <v>2.71</v>
      </c>
    </row>
    <row r="9" s="62" customFormat="1" ht="30" customHeight="1" spans="1:3">
      <c r="A9" s="67" t="s">
        <v>1954</v>
      </c>
      <c r="B9" s="66"/>
      <c r="C9" s="66"/>
    </row>
    <row r="10" s="62" customFormat="1" ht="32" customHeight="1" spans="1:3">
      <c r="A10" s="67" t="s">
        <v>1955</v>
      </c>
      <c r="B10" s="66"/>
      <c r="C10" s="66">
        <v>2.71</v>
      </c>
    </row>
    <row r="11" s="62" customFormat="1" ht="32" customHeight="1" spans="1:3">
      <c r="A11" s="65" t="s">
        <v>1956</v>
      </c>
      <c r="B11" s="66"/>
      <c r="C11" s="66">
        <v>2.19</v>
      </c>
    </row>
    <row r="12" s="62" customFormat="1" ht="32" customHeight="1" spans="1:3">
      <c r="A12" s="65" t="s">
        <v>1957</v>
      </c>
      <c r="B12" s="66"/>
      <c r="C12" s="66">
        <v>32.41</v>
      </c>
    </row>
    <row r="13" s="62" customFormat="1" ht="32" customHeight="1" spans="1:3">
      <c r="A13" s="65" t="s">
        <v>1958</v>
      </c>
      <c r="B13" s="66"/>
      <c r="C13" s="66"/>
    </row>
    <row r="14" s="62" customFormat="1" ht="32" customHeight="1" spans="1:3">
      <c r="A14" s="65" t="s">
        <v>1959</v>
      </c>
      <c r="B14" s="66"/>
      <c r="C14" s="66"/>
    </row>
    <row r="15" s="63" customFormat="1" ht="74" customHeight="1" spans="1:7">
      <c r="A15" s="68" t="s">
        <v>1960</v>
      </c>
      <c r="B15" s="68"/>
      <c r="C15" s="68"/>
      <c r="D15" s="68"/>
      <c r="E15" s="68"/>
      <c r="F15" s="68"/>
      <c r="G15" s="68"/>
    </row>
    <row r="16" s="28" customFormat="1" spans="1:3">
      <c r="A16" s="60"/>
      <c r="B16" s="60"/>
      <c r="C16" s="60"/>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F16"/>
  <sheetViews>
    <sheetView workbookViewId="0">
      <selection activeCell="D8" sqref="D8"/>
    </sheetView>
  </sheetViews>
  <sheetFormatPr defaultColWidth="10" defaultRowHeight="13.5" outlineLevelCol="5"/>
  <cols>
    <col min="1" max="1" width="60" style="28" customWidth="1"/>
    <col min="2" max="3" width="25.6333333333333" style="28" customWidth="1"/>
    <col min="4" max="16384" width="10" style="28"/>
  </cols>
  <sheetData>
    <row r="1" s="28" customFormat="1" ht="23" customHeight="1"/>
    <row r="2" s="28" customFormat="1" ht="14.3" customHeight="1" spans="1:1">
      <c r="A2" s="55"/>
    </row>
    <row r="3" s="28" customFormat="1" ht="28.6" customHeight="1" spans="1:3">
      <c r="A3" s="51" t="s">
        <v>1961</v>
      </c>
      <c r="B3" s="51"/>
      <c r="C3" s="51"/>
    </row>
    <row r="4" s="28" customFormat="1" ht="27" customHeight="1" spans="1:3">
      <c r="A4" s="60"/>
      <c r="B4" s="60"/>
      <c r="C4" s="61" t="s">
        <v>1924</v>
      </c>
    </row>
    <row r="5" s="28" customFormat="1" ht="24" customHeight="1" spans="1:3">
      <c r="A5" s="35" t="s">
        <v>1949</v>
      </c>
      <c r="B5" s="35" t="s">
        <v>1883</v>
      </c>
      <c r="C5" s="35" t="s">
        <v>1950</v>
      </c>
    </row>
    <row r="6" s="28" customFormat="1" ht="32" customHeight="1" spans="1:3">
      <c r="A6" s="57" t="s">
        <v>1951</v>
      </c>
      <c r="B6" s="58"/>
      <c r="C6" s="58">
        <v>31.89</v>
      </c>
    </row>
    <row r="7" s="28" customFormat="1" ht="32" customHeight="1" spans="1:3">
      <c r="A7" s="57" t="s">
        <v>1952</v>
      </c>
      <c r="B7" s="58">
        <v>32.84</v>
      </c>
      <c r="C7" s="58"/>
    </row>
    <row r="8" s="28" customFormat="1" ht="32" customHeight="1" spans="1:3">
      <c r="A8" s="57" t="s">
        <v>1953</v>
      </c>
      <c r="B8" s="58"/>
      <c r="C8" s="58">
        <v>2.71</v>
      </c>
    </row>
    <row r="9" s="28" customFormat="1" ht="32" customHeight="1" spans="1:3">
      <c r="A9" s="57" t="s">
        <v>1962</v>
      </c>
      <c r="B9" s="58"/>
      <c r="C9" s="58"/>
    </row>
    <row r="10" s="28" customFormat="1" ht="32" customHeight="1" spans="1:3">
      <c r="A10" s="57" t="s">
        <v>1963</v>
      </c>
      <c r="B10" s="58"/>
      <c r="C10" s="58">
        <v>2.71</v>
      </c>
    </row>
    <row r="11" s="28" customFormat="1" ht="32" customHeight="1" spans="1:3">
      <c r="A11" s="57" t="s">
        <v>1956</v>
      </c>
      <c r="B11" s="58"/>
      <c r="C11" s="58">
        <v>2.19</v>
      </c>
    </row>
    <row r="12" s="28" customFormat="1" ht="32" customHeight="1" spans="1:3">
      <c r="A12" s="57" t="s">
        <v>1957</v>
      </c>
      <c r="B12" s="58"/>
      <c r="C12" s="58">
        <v>32.41</v>
      </c>
    </row>
    <row r="13" s="28" customFormat="1" ht="32" customHeight="1" spans="1:3">
      <c r="A13" s="57" t="s">
        <v>1958</v>
      </c>
      <c r="B13" s="58"/>
      <c r="C13" s="58"/>
    </row>
    <row r="14" s="28" customFormat="1" ht="32" customHeight="1" spans="1:3">
      <c r="A14" s="57" t="s">
        <v>1959</v>
      </c>
      <c r="B14" s="58"/>
      <c r="C14" s="58"/>
    </row>
    <row r="15" s="30" customFormat="1" ht="91" customHeight="1" spans="1:6">
      <c r="A15" s="40" t="s">
        <v>1964</v>
      </c>
      <c r="B15" s="40"/>
      <c r="C15" s="40"/>
      <c r="D15" s="54"/>
      <c r="E15" s="54"/>
      <c r="F15" s="54"/>
    </row>
    <row r="16" s="28" customFormat="1" spans="1:3">
      <c r="A16" s="60"/>
      <c r="B16" s="60"/>
      <c r="C16" s="60"/>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C11" sqref="C11"/>
    </sheetView>
  </sheetViews>
  <sheetFormatPr defaultColWidth="10" defaultRowHeight="13.5" outlineLevelCol="2"/>
  <cols>
    <col min="1" max="1" width="60.5083333333333" style="28" customWidth="1"/>
    <col min="2" max="3" width="25.6333333333333" style="28" customWidth="1"/>
    <col min="4" max="4" width="9.76666666666667" style="28" customWidth="1"/>
    <col min="5" max="16384" width="10" style="28"/>
  </cols>
  <sheetData>
    <row r="1" s="28" customFormat="1" ht="24" customHeight="1"/>
    <row r="2" s="28" customFormat="1" ht="14.3" customHeight="1" spans="1:1">
      <c r="A2" s="55"/>
    </row>
    <row r="3" s="28" customFormat="1" ht="28.6" customHeight="1" spans="1:3">
      <c r="A3" s="51" t="s">
        <v>1965</v>
      </c>
      <c r="B3" s="51"/>
      <c r="C3" s="51"/>
    </row>
    <row r="4" s="28" customFormat="1" ht="25" customHeight="1" spans="1:3">
      <c r="A4" s="60"/>
      <c r="B4" s="60"/>
      <c r="C4" s="61" t="s">
        <v>1924</v>
      </c>
    </row>
    <row r="5" s="28" customFormat="1" ht="32" customHeight="1" spans="1:3">
      <c r="A5" s="35" t="s">
        <v>1949</v>
      </c>
      <c r="B5" s="35" t="s">
        <v>1883</v>
      </c>
      <c r="C5" s="35" t="s">
        <v>1950</v>
      </c>
    </row>
    <row r="6" s="28" customFormat="1" ht="32" customHeight="1" spans="1:3">
      <c r="A6" s="57" t="s">
        <v>1966</v>
      </c>
      <c r="B6" s="58"/>
      <c r="C6" s="58">
        <v>36.69</v>
      </c>
    </row>
    <row r="7" s="28" customFormat="1" ht="32" customHeight="1" spans="1:3">
      <c r="A7" s="57" t="s">
        <v>1967</v>
      </c>
      <c r="B7" s="58">
        <v>43.16</v>
      </c>
      <c r="C7" s="58"/>
    </row>
    <row r="8" s="28" customFormat="1" ht="32" customHeight="1" spans="1:3">
      <c r="A8" s="57" t="s">
        <v>1968</v>
      </c>
      <c r="B8" s="58"/>
      <c r="C8" s="58">
        <v>5.43</v>
      </c>
    </row>
    <row r="9" s="28" customFormat="1" ht="32" customHeight="1" spans="1:3">
      <c r="A9" s="57" t="s">
        <v>1969</v>
      </c>
      <c r="B9" s="58"/>
      <c r="C9" s="58">
        <v>0.11</v>
      </c>
    </row>
    <row r="10" s="28" customFormat="1" ht="32" customHeight="1" spans="1:3">
      <c r="A10" s="57" t="s">
        <v>1970</v>
      </c>
      <c r="B10" s="58"/>
      <c r="C10" s="58">
        <v>42.01</v>
      </c>
    </row>
    <row r="11" s="28" customFormat="1" ht="32" customHeight="1" spans="1:3">
      <c r="A11" s="57" t="s">
        <v>1971</v>
      </c>
      <c r="B11" s="58"/>
      <c r="C11" s="58"/>
    </row>
    <row r="12" s="28" customFormat="1" ht="32" customHeight="1" spans="1:3">
      <c r="A12" s="57" t="s">
        <v>1972</v>
      </c>
      <c r="B12" s="58">
        <v>43.16</v>
      </c>
      <c r="C12" s="58"/>
    </row>
    <row r="13" s="30" customFormat="1" ht="85" customHeight="1" spans="1:3">
      <c r="A13" s="40" t="s">
        <v>1973</v>
      </c>
      <c r="B13" s="40"/>
      <c r="C13" s="40"/>
    </row>
    <row r="14" s="28" customFormat="1" ht="31" customHeight="1" spans="1:3">
      <c r="A14" s="59"/>
      <c r="B14" s="59"/>
      <c r="C14" s="59"/>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B7" sqref="B7"/>
    </sheetView>
  </sheetViews>
  <sheetFormatPr defaultColWidth="10" defaultRowHeight="13.5" outlineLevelCol="2"/>
  <cols>
    <col min="1" max="1" width="59.3833333333333" style="28" customWidth="1"/>
    <col min="2" max="3" width="25.6333333333333" style="28" customWidth="1"/>
    <col min="4" max="4" width="9.76666666666667" style="28" customWidth="1"/>
    <col min="5" max="16384" width="10" style="28"/>
  </cols>
  <sheetData>
    <row r="1" s="28" customFormat="1" ht="24" customHeight="1"/>
    <row r="2" s="28" customFormat="1" ht="14.3" customHeight="1" spans="1:1">
      <c r="A2" s="55"/>
    </row>
    <row r="3" s="28" customFormat="1" ht="28.6" customHeight="1" spans="1:3">
      <c r="A3" s="51" t="s">
        <v>1974</v>
      </c>
      <c r="B3" s="51"/>
      <c r="C3" s="51"/>
    </row>
    <row r="4" s="29" customFormat="1" ht="25" customHeight="1" spans="1:3">
      <c r="A4" s="56"/>
      <c r="B4" s="56"/>
      <c r="C4" s="43" t="s">
        <v>1924</v>
      </c>
    </row>
    <row r="5" s="29" customFormat="1" ht="32" customHeight="1" spans="1:3">
      <c r="A5" s="35" t="s">
        <v>1949</v>
      </c>
      <c r="B5" s="35" t="s">
        <v>1883</v>
      </c>
      <c r="C5" s="35" t="s">
        <v>1950</v>
      </c>
    </row>
    <row r="6" s="29" customFormat="1" ht="32" customHeight="1" spans="1:3">
      <c r="A6" s="57" t="s">
        <v>1966</v>
      </c>
      <c r="B6" s="58"/>
      <c r="C6" s="58">
        <v>36.69</v>
      </c>
    </row>
    <row r="7" s="29" customFormat="1" ht="32" customHeight="1" spans="1:3">
      <c r="A7" s="57" t="s">
        <v>1967</v>
      </c>
      <c r="B7" s="58">
        <v>43.16</v>
      </c>
      <c r="C7" s="58"/>
    </row>
    <row r="8" s="29" customFormat="1" ht="32" customHeight="1" spans="1:3">
      <c r="A8" s="57" t="s">
        <v>1968</v>
      </c>
      <c r="B8" s="58"/>
      <c r="C8" s="58">
        <v>5.43</v>
      </c>
    </row>
    <row r="9" s="29" customFormat="1" ht="32" customHeight="1" spans="1:3">
      <c r="A9" s="57" t="s">
        <v>1969</v>
      </c>
      <c r="B9" s="58"/>
      <c r="C9" s="58">
        <v>0.11</v>
      </c>
    </row>
    <row r="10" s="29" customFormat="1" ht="32" customHeight="1" spans="1:3">
      <c r="A10" s="57" t="s">
        <v>1970</v>
      </c>
      <c r="B10" s="58"/>
      <c r="C10" s="58">
        <v>42.01</v>
      </c>
    </row>
    <row r="11" s="29" customFormat="1" ht="32" customHeight="1" spans="1:3">
      <c r="A11" s="57" t="s">
        <v>1975</v>
      </c>
      <c r="B11" s="58">
        <v>2.69</v>
      </c>
      <c r="C11" s="58"/>
    </row>
    <row r="12" s="29" customFormat="1" ht="32" customHeight="1" spans="1:3">
      <c r="A12" s="57" t="s">
        <v>1976</v>
      </c>
      <c r="B12" s="58"/>
      <c r="C12" s="58"/>
    </row>
    <row r="13" s="30" customFormat="1" ht="90" customHeight="1" spans="1:3">
      <c r="A13" s="40" t="s">
        <v>1977</v>
      </c>
      <c r="B13" s="40"/>
      <c r="C13" s="40"/>
    </row>
    <row r="14" s="28" customFormat="1" ht="31" customHeight="1" spans="1:3">
      <c r="A14" s="59"/>
      <c r="B14" s="59"/>
      <c r="C14" s="59"/>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pane ySplit="5" topLeftCell="A9" activePane="bottomLeft" state="frozen"/>
      <selection/>
      <selection pane="bottomLeft" activeCell="C22" sqref="C22:C23"/>
    </sheetView>
  </sheetViews>
  <sheetFormatPr defaultColWidth="10" defaultRowHeight="13.5" outlineLevelCol="3"/>
  <cols>
    <col min="1" max="1" width="36" style="28" customWidth="1"/>
    <col min="2" max="4" width="15.6333333333333" style="28" customWidth="1"/>
    <col min="5" max="5" width="9.76666666666667" style="28" customWidth="1"/>
    <col min="6" max="16384" width="10" style="28"/>
  </cols>
  <sheetData>
    <row r="1" s="28" customFormat="1" ht="22" customHeight="1"/>
    <row r="2" s="28" customFormat="1" ht="14.3" customHeight="1" spans="1:1">
      <c r="A2" s="50"/>
    </row>
    <row r="3" s="28" customFormat="1" ht="63" customHeight="1" spans="1:4">
      <c r="A3" s="51" t="s">
        <v>1978</v>
      </c>
      <c r="B3" s="51"/>
      <c r="C3" s="51"/>
      <c r="D3" s="51"/>
    </row>
    <row r="4" s="29" customFormat="1" ht="30" customHeight="1" spans="4:4">
      <c r="D4" s="43" t="s">
        <v>1924</v>
      </c>
    </row>
    <row r="5" s="29" customFormat="1" ht="25" customHeight="1" spans="1:4">
      <c r="A5" s="35" t="s">
        <v>1949</v>
      </c>
      <c r="B5" s="35" t="s">
        <v>1979</v>
      </c>
      <c r="C5" s="35" t="s">
        <v>1980</v>
      </c>
      <c r="D5" s="35" t="s">
        <v>1981</v>
      </c>
    </row>
    <row r="6" s="29" customFormat="1" ht="25" customHeight="1" spans="1:4">
      <c r="A6" s="52" t="s">
        <v>1982</v>
      </c>
      <c r="B6" s="37" t="s">
        <v>1983</v>
      </c>
      <c r="C6" s="45">
        <f>C7+C9</f>
        <v>8.13</v>
      </c>
      <c r="D6" s="45">
        <f>C6</f>
        <v>8.13</v>
      </c>
    </row>
    <row r="7" s="29" customFormat="1" ht="25" customHeight="1" spans="1:4">
      <c r="A7" s="53" t="s">
        <v>1984</v>
      </c>
      <c r="B7" s="37" t="s">
        <v>1932</v>
      </c>
      <c r="C7" s="45">
        <v>2.7</v>
      </c>
      <c r="D7" s="45">
        <v>2.7</v>
      </c>
    </row>
    <row r="8" s="29" customFormat="1" ht="25" customHeight="1" spans="1:4">
      <c r="A8" s="53" t="s">
        <v>1985</v>
      </c>
      <c r="B8" s="37" t="s">
        <v>1933</v>
      </c>
      <c r="C8" s="45">
        <v>2.7</v>
      </c>
      <c r="D8" s="45">
        <v>2.7</v>
      </c>
    </row>
    <row r="9" s="29" customFormat="1" ht="25" customHeight="1" spans="1:4">
      <c r="A9" s="53" t="s">
        <v>1986</v>
      </c>
      <c r="B9" s="37" t="s">
        <v>1987</v>
      </c>
      <c r="C9" s="45">
        <v>5.43</v>
      </c>
      <c r="D9" s="45">
        <v>5.43</v>
      </c>
    </row>
    <row r="10" s="29" customFormat="1" ht="25" customHeight="1" spans="1:4">
      <c r="A10" s="53" t="s">
        <v>1985</v>
      </c>
      <c r="B10" s="37" t="s">
        <v>1935</v>
      </c>
      <c r="C10" s="45">
        <v>5.43</v>
      </c>
      <c r="D10" s="45">
        <v>5.43</v>
      </c>
    </row>
    <row r="11" s="29" customFormat="1" ht="25" customHeight="1" spans="1:4">
      <c r="A11" s="52" t="s">
        <v>1988</v>
      </c>
      <c r="B11" s="37" t="s">
        <v>1989</v>
      </c>
      <c r="C11" s="45">
        <f>C12+C13</f>
        <v>2.3</v>
      </c>
      <c r="D11" s="45">
        <f>C11</f>
        <v>2.3</v>
      </c>
    </row>
    <row r="12" s="29" customFormat="1" ht="25" customHeight="1" spans="1:4">
      <c r="A12" s="53" t="s">
        <v>1984</v>
      </c>
      <c r="B12" s="37" t="s">
        <v>1990</v>
      </c>
      <c r="C12" s="45">
        <v>2.19</v>
      </c>
      <c r="D12" s="45">
        <v>2.19</v>
      </c>
    </row>
    <row r="13" s="29" customFormat="1" ht="25" customHeight="1" spans="1:4">
      <c r="A13" s="53" t="s">
        <v>1986</v>
      </c>
      <c r="B13" s="37" t="s">
        <v>1991</v>
      </c>
      <c r="C13" s="45">
        <v>0.11</v>
      </c>
      <c r="D13" s="45">
        <v>0.11</v>
      </c>
    </row>
    <row r="14" s="29" customFormat="1" ht="25" customHeight="1" spans="1:4">
      <c r="A14" s="52" t="s">
        <v>1992</v>
      </c>
      <c r="B14" s="37" t="s">
        <v>1993</v>
      </c>
      <c r="C14" s="45">
        <f>C15+C16</f>
        <v>2.02</v>
      </c>
      <c r="D14" s="45">
        <f>C14</f>
        <v>2.02</v>
      </c>
    </row>
    <row r="15" s="29" customFormat="1" ht="25" customHeight="1" spans="1:4">
      <c r="A15" s="53" t="s">
        <v>1984</v>
      </c>
      <c r="B15" s="37" t="s">
        <v>1994</v>
      </c>
      <c r="C15" s="45">
        <v>0.93</v>
      </c>
      <c r="D15" s="45">
        <v>0.93</v>
      </c>
    </row>
    <row r="16" s="29" customFormat="1" ht="25" customHeight="1" spans="1:4">
      <c r="A16" s="53" t="s">
        <v>1986</v>
      </c>
      <c r="B16" s="37" t="s">
        <v>1995</v>
      </c>
      <c r="C16" s="45">
        <v>1.09</v>
      </c>
      <c r="D16" s="45">
        <v>1.09</v>
      </c>
    </row>
    <row r="17" s="29" customFormat="1" ht="25" customHeight="1" spans="1:4">
      <c r="A17" s="52" t="s">
        <v>1996</v>
      </c>
      <c r="B17" s="37" t="s">
        <v>1997</v>
      </c>
      <c r="C17" s="45">
        <f>C18+C21</f>
        <v>9.39</v>
      </c>
      <c r="D17" s="45">
        <f>C17</f>
        <v>9.39</v>
      </c>
    </row>
    <row r="18" s="29" customFormat="1" ht="25" customHeight="1" spans="1:4">
      <c r="A18" s="53" t="s">
        <v>1984</v>
      </c>
      <c r="B18" s="37" t="s">
        <v>1998</v>
      </c>
      <c r="C18" s="45">
        <v>3.24</v>
      </c>
      <c r="D18" s="45">
        <v>3.24</v>
      </c>
    </row>
    <row r="19" s="29" customFormat="1" ht="25" customHeight="1" spans="1:4">
      <c r="A19" s="53" t="s">
        <v>1999</v>
      </c>
      <c r="B19" s="37"/>
      <c r="C19" s="45">
        <v>2.89</v>
      </c>
      <c r="D19" s="45">
        <v>2.89</v>
      </c>
    </row>
    <row r="20" s="29" customFormat="1" ht="25" customHeight="1" spans="1:4">
      <c r="A20" s="53" t="s">
        <v>2000</v>
      </c>
      <c r="B20" s="37" t="s">
        <v>2001</v>
      </c>
      <c r="C20" s="45">
        <v>0.35</v>
      </c>
      <c r="D20" s="45">
        <v>0.35</v>
      </c>
    </row>
    <row r="21" s="29" customFormat="1" ht="25" customHeight="1" spans="1:4">
      <c r="A21" s="53" t="s">
        <v>1986</v>
      </c>
      <c r="B21" s="37" t="s">
        <v>2002</v>
      </c>
      <c r="C21" s="45">
        <v>6.15</v>
      </c>
      <c r="D21" s="45">
        <v>6.15</v>
      </c>
    </row>
    <row r="22" s="29" customFormat="1" ht="25" customHeight="1" spans="1:4">
      <c r="A22" s="53" t="s">
        <v>1999</v>
      </c>
      <c r="B22" s="37"/>
      <c r="C22" s="45">
        <v>5.53</v>
      </c>
      <c r="D22" s="45">
        <v>5.53</v>
      </c>
    </row>
    <row r="23" s="29" customFormat="1" ht="25" customHeight="1" spans="1:4">
      <c r="A23" s="53" t="s">
        <v>2003</v>
      </c>
      <c r="B23" s="37" t="s">
        <v>2004</v>
      </c>
      <c r="C23" s="45">
        <v>0.62</v>
      </c>
      <c r="D23" s="45">
        <v>0.62</v>
      </c>
    </row>
    <row r="24" s="29" customFormat="1" ht="25" customHeight="1" spans="1:4">
      <c r="A24" s="52" t="s">
        <v>2005</v>
      </c>
      <c r="B24" s="37" t="s">
        <v>2006</v>
      </c>
      <c r="C24" s="45">
        <f>C25+C26</f>
        <v>2.46</v>
      </c>
      <c r="D24" s="45">
        <f>C24</f>
        <v>2.46</v>
      </c>
    </row>
    <row r="25" s="29" customFormat="1" ht="25" customHeight="1" spans="1:4">
      <c r="A25" s="53" t="s">
        <v>1984</v>
      </c>
      <c r="B25" s="37" t="s">
        <v>2007</v>
      </c>
      <c r="C25" s="45">
        <v>1</v>
      </c>
      <c r="D25" s="45">
        <v>1</v>
      </c>
    </row>
    <row r="26" s="29" customFormat="1" ht="25" customHeight="1" spans="1:4">
      <c r="A26" s="53" t="s">
        <v>1986</v>
      </c>
      <c r="B26" s="37" t="s">
        <v>2008</v>
      </c>
      <c r="C26" s="45">
        <v>1.46</v>
      </c>
      <c r="D26" s="45">
        <v>1.46</v>
      </c>
    </row>
    <row r="27" s="30" customFormat="1" ht="70" customHeight="1" spans="1:4">
      <c r="A27" s="54" t="s">
        <v>2009</v>
      </c>
      <c r="B27" s="54"/>
      <c r="C27" s="54"/>
      <c r="D27" s="54"/>
    </row>
    <row r="28" s="28" customFormat="1" ht="25" customHeight="1" spans="1:4">
      <c r="A28" s="55"/>
      <c r="B28" s="55"/>
      <c r="C28" s="55"/>
      <c r="D28" s="55"/>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F44"/>
  <sheetViews>
    <sheetView showGridLines="0" showZeros="0" view="pageBreakPreview" zoomScaleNormal="90" workbookViewId="0">
      <pane ySplit="3" topLeftCell="A26" activePane="bottomLeft" state="frozen"/>
      <selection/>
      <selection pane="bottomLeft" activeCell="D38" sqref="D38"/>
    </sheetView>
  </sheetViews>
  <sheetFormatPr defaultColWidth="9" defaultRowHeight="14.25" outlineLevelCol="5"/>
  <cols>
    <col min="1" max="1" width="14.5083333333333" style="151" customWidth="1"/>
    <col min="2" max="2" width="50.75" style="151" customWidth="1"/>
    <col min="3" max="5" width="20.6333333333333" style="151" customWidth="1"/>
    <col min="6" max="6" width="9" style="250" hidden="1" customWidth="1"/>
    <col min="7" max="16384" width="9" style="250"/>
  </cols>
  <sheetData>
    <row r="1" s="405" customFormat="1" ht="45" customHeight="1" spans="1:6">
      <c r="A1" s="407"/>
      <c r="B1" s="407" t="s">
        <v>129</v>
      </c>
      <c r="C1" s="407"/>
      <c r="D1" s="407"/>
      <c r="E1" s="407"/>
      <c r="F1" s="408"/>
    </row>
    <row r="2" ht="18.95" customHeight="1" spans="2:5">
      <c r="B2" s="445"/>
      <c r="C2" s="318"/>
      <c r="D2" s="318"/>
      <c r="E2" s="446" t="s">
        <v>2</v>
      </c>
    </row>
    <row r="3" s="442" customFormat="1" ht="45" customHeight="1" spans="1:6">
      <c r="A3" s="447" t="s">
        <v>3</v>
      </c>
      <c r="B3" s="321" t="s">
        <v>4</v>
      </c>
      <c r="C3" s="169" t="s">
        <v>130</v>
      </c>
      <c r="D3" s="169" t="s">
        <v>6</v>
      </c>
      <c r="E3" s="169" t="s">
        <v>131</v>
      </c>
      <c r="F3" s="256" t="s">
        <v>8</v>
      </c>
    </row>
    <row r="4" ht="32.1" customHeight="1" spans="1:6">
      <c r="A4" s="448" t="s">
        <v>9</v>
      </c>
      <c r="B4" s="449" t="s">
        <v>10</v>
      </c>
      <c r="C4" s="101">
        <f>SUM(C5:C19)</f>
        <v>55690</v>
      </c>
      <c r="D4" s="101">
        <f>SUM(D5:D19)</f>
        <v>56804</v>
      </c>
      <c r="E4" s="450">
        <f>IF(C4&gt;0,D4/C4-1,IF(C4&lt;0,-(D4/C4-1),""))</f>
        <v>0.02</v>
      </c>
      <c r="F4" s="260" t="str">
        <f t="shared" ref="F4:F40" si="0">IF(LEN(A4)=3,"是",IF(B4&lt;&gt;"",IF(SUM(C4:D4)&lt;&gt;0,"是","否"),"是"))</f>
        <v>是</v>
      </c>
    </row>
    <row r="5" ht="32.1" customHeight="1" spans="1:6">
      <c r="A5" s="330" t="s">
        <v>11</v>
      </c>
      <c r="B5" s="451" t="s">
        <v>12</v>
      </c>
      <c r="C5" s="118">
        <v>17312</v>
      </c>
      <c r="D5" s="333">
        <v>19788</v>
      </c>
      <c r="E5" s="450">
        <f t="shared" ref="E4:E19" si="1">IF(C5&gt;0,D5/C5-1,IF(C5&lt;0,-(D5/C5-1),""))</f>
        <v>0.143</v>
      </c>
      <c r="F5" s="260" t="str">
        <f t="shared" si="0"/>
        <v>是</v>
      </c>
    </row>
    <row r="6" ht="32.1" customHeight="1" spans="1:6">
      <c r="A6" s="330" t="s">
        <v>13</v>
      </c>
      <c r="B6" s="451" t="s">
        <v>14</v>
      </c>
      <c r="C6" s="118">
        <v>1835</v>
      </c>
      <c r="D6" s="333">
        <v>2872</v>
      </c>
      <c r="E6" s="450">
        <f t="shared" si="1"/>
        <v>0.565</v>
      </c>
      <c r="F6" s="260" t="str">
        <f t="shared" si="0"/>
        <v>是</v>
      </c>
    </row>
    <row r="7" ht="32.1" customHeight="1" spans="1:6">
      <c r="A7" s="330" t="s">
        <v>15</v>
      </c>
      <c r="B7" s="451" t="s">
        <v>16</v>
      </c>
      <c r="C7" s="118">
        <v>614</v>
      </c>
      <c r="D7" s="333">
        <v>626</v>
      </c>
      <c r="E7" s="450">
        <f t="shared" si="1"/>
        <v>0.02</v>
      </c>
      <c r="F7" s="260" t="str">
        <f t="shared" si="0"/>
        <v>是</v>
      </c>
    </row>
    <row r="8" customFormat="1" ht="32.1" customHeight="1" spans="1:6">
      <c r="A8" s="452" t="s">
        <v>17</v>
      </c>
      <c r="B8" s="453" t="s">
        <v>18</v>
      </c>
      <c r="C8" s="454">
        <v>2662</v>
      </c>
      <c r="D8" s="455">
        <v>2715</v>
      </c>
      <c r="E8" s="450">
        <f t="shared" si="1"/>
        <v>0.02</v>
      </c>
      <c r="F8" s="260" t="str">
        <f t="shared" si="0"/>
        <v>是</v>
      </c>
    </row>
    <row r="9" ht="32.1" customHeight="1" spans="1:6">
      <c r="A9" s="330" t="s">
        <v>19</v>
      </c>
      <c r="B9" s="451" t="s">
        <v>20</v>
      </c>
      <c r="C9" s="118">
        <v>1696</v>
      </c>
      <c r="D9" s="333">
        <v>1600</v>
      </c>
      <c r="E9" s="450">
        <f t="shared" si="1"/>
        <v>-0.057</v>
      </c>
      <c r="F9" s="260" t="str">
        <f t="shared" si="0"/>
        <v>是</v>
      </c>
    </row>
    <row r="10" customFormat="1" ht="32.1" customHeight="1" spans="1:6">
      <c r="A10" s="452" t="s">
        <v>21</v>
      </c>
      <c r="B10" s="453" t="s">
        <v>22</v>
      </c>
      <c r="C10" s="454">
        <v>3062</v>
      </c>
      <c r="D10" s="455">
        <v>3123</v>
      </c>
      <c r="E10" s="450">
        <f t="shared" si="1"/>
        <v>0.02</v>
      </c>
      <c r="F10" s="260" t="str">
        <f t="shared" si="0"/>
        <v>是</v>
      </c>
    </row>
    <row r="11" customFormat="1" ht="32.1" customHeight="1" spans="1:6">
      <c r="A11" s="452" t="s">
        <v>23</v>
      </c>
      <c r="B11" s="453" t="s">
        <v>24</v>
      </c>
      <c r="C11" s="454">
        <v>1006</v>
      </c>
      <c r="D11" s="455">
        <v>1026</v>
      </c>
      <c r="E11" s="450">
        <f t="shared" si="1"/>
        <v>0.02</v>
      </c>
      <c r="F11" s="260" t="str">
        <f t="shared" si="0"/>
        <v>是</v>
      </c>
    </row>
    <row r="12" customFormat="1" ht="32.1" customHeight="1" spans="1:6">
      <c r="A12" s="452" t="s">
        <v>25</v>
      </c>
      <c r="B12" s="453" t="s">
        <v>26</v>
      </c>
      <c r="C12" s="454">
        <v>2425</v>
      </c>
      <c r="D12" s="455">
        <v>2474</v>
      </c>
      <c r="E12" s="450">
        <f t="shared" si="1"/>
        <v>0.02</v>
      </c>
      <c r="F12" s="260" t="str">
        <f t="shared" si="0"/>
        <v>是</v>
      </c>
    </row>
    <row r="13" customFormat="1" ht="32.1" customHeight="1" spans="1:6">
      <c r="A13" s="452" t="s">
        <v>27</v>
      </c>
      <c r="B13" s="453" t="s">
        <v>28</v>
      </c>
      <c r="C13" s="454">
        <v>7987</v>
      </c>
      <c r="D13" s="455">
        <v>2147</v>
      </c>
      <c r="E13" s="450">
        <f t="shared" si="1"/>
        <v>-0.731</v>
      </c>
      <c r="F13" s="260" t="str">
        <f t="shared" si="0"/>
        <v>是</v>
      </c>
    </row>
    <row r="14" customFormat="1" ht="32.1" customHeight="1" spans="1:6">
      <c r="A14" s="452" t="s">
        <v>29</v>
      </c>
      <c r="B14" s="453" t="s">
        <v>30</v>
      </c>
      <c r="C14" s="454">
        <v>1004</v>
      </c>
      <c r="D14" s="455">
        <v>1024</v>
      </c>
      <c r="E14" s="450">
        <f t="shared" si="1"/>
        <v>0.02</v>
      </c>
      <c r="F14" s="260" t="str">
        <f t="shared" si="0"/>
        <v>是</v>
      </c>
    </row>
    <row r="15" ht="32.1" customHeight="1" spans="1:6">
      <c r="A15" s="330" t="s">
        <v>31</v>
      </c>
      <c r="B15" s="451" t="s">
        <v>32</v>
      </c>
      <c r="C15" s="118">
        <v>2235</v>
      </c>
      <c r="D15" s="333">
        <v>5280</v>
      </c>
      <c r="E15" s="450">
        <f t="shared" si="1"/>
        <v>1.362</v>
      </c>
      <c r="F15" s="260" t="str">
        <f t="shared" si="0"/>
        <v>是</v>
      </c>
    </row>
    <row r="16" customFormat="1" ht="32.1" customHeight="1" spans="1:6">
      <c r="A16" s="452" t="s">
        <v>33</v>
      </c>
      <c r="B16" s="453" t="s">
        <v>34</v>
      </c>
      <c r="C16" s="454">
        <v>3676</v>
      </c>
      <c r="D16" s="455">
        <v>3750</v>
      </c>
      <c r="E16" s="450">
        <f t="shared" si="1"/>
        <v>0.02</v>
      </c>
      <c r="F16" s="260" t="str">
        <f t="shared" si="0"/>
        <v>是</v>
      </c>
    </row>
    <row r="17" customFormat="1" ht="32.1" customHeight="1" spans="1:6">
      <c r="A17" s="452" t="s">
        <v>35</v>
      </c>
      <c r="B17" s="453" t="s">
        <v>36</v>
      </c>
      <c r="C17" s="454">
        <v>9463</v>
      </c>
      <c r="D17" s="455">
        <v>9652</v>
      </c>
      <c r="E17" s="450">
        <f t="shared" si="1"/>
        <v>0.02</v>
      </c>
      <c r="F17" s="260" t="str">
        <f t="shared" si="0"/>
        <v>是</v>
      </c>
    </row>
    <row r="18" customFormat="1" ht="32.1" customHeight="1" spans="1:6">
      <c r="A18" s="452" t="s">
        <v>37</v>
      </c>
      <c r="B18" s="453" t="s">
        <v>38</v>
      </c>
      <c r="C18" s="454">
        <v>713</v>
      </c>
      <c r="D18" s="455">
        <v>727</v>
      </c>
      <c r="E18" s="450">
        <f t="shared" si="1"/>
        <v>0.02</v>
      </c>
      <c r="F18" s="260" t="str">
        <f t="shared" si="0"/>
        <v>是</v>
      </c>
    </row>
    <row r="19" customFormat="1" ht="32.1" customHeight="1" spans="1:6">
      <c r="A19" s="500" t="s">
        <v>132</v>
      </c>
      <c r="B19" s="453" t="s">
        <v>40</v>
      </c>
      <c r="C19" s="454"/>
      <c r="D19" s="455"/>
      <c r="E19" s="450" t="str">
        <f t="shared" si="1"/>
        <v/>
      </c>
      <c r="F19" s="260" t="str">
        <f t="shared" si="0"/>
        <v>否</v>
      </c>
    </row>
    <row r="20" ht="32.1" customHeight="1" spans="1:6">
      <c r="A20" s="327" t="s">
        <v>41</v>
      </c>
      <c r="B20" s="449" t="s">
        <v>42</v>
      </c>
      <c r="C20" s="101">
        <f>SUM(C21:C28)</f>
        <v>16546</v>
      </c>
      <c r="D20" s="101">
        <f>SUM(D21:D28)</f>
        <v>62853</v>
      </c>
      <c r="E20" s="450">
        <f t="shared" ref="E20:E26" si="2">IF(C20&gt;0,D20/C20-1,IF(C20&lt;0,-(D20/C20-1),""))</f>
        <v>2.799</v>
      </c>
      <c r="F20" s="260" t="str">
        <f t="shared" si="0"/>
        <v>是</v>
      </c>
    </row>
    <row r="21" ht="32.1" customHeight="1" spans="1:6">
      <c r="A21" s="456" t="s">
        <v>43</v>
      </c>
      <c r="B21" s="451" t="s">
        <v>44</v>
      </c>
      <c r="C21" s="118">
        <v>1929</v>
      </c>
      <c r="D21" s="333">
        <v>600</v>
      </c>
      <c r="E21" s="450">
        <f t="shared" si="2"/>
        <v>-0.689</v>
      </c>
      <c r="F21" s="260" t="str">
        <f t="shared" si="0"/>
        <v>是</v>
      </c>
    </row>
    <row r="22" ht="32.1" customHeight="1" spans="1:6">
      <c r="A22" s="330" t="s">
        <v>45</v>
      </c>
      <c r="B22" s="457" t="s">
        <v>46</v>
      </c>
      <c r="C22" s="118">
        <v>4534</v>
      </c>
      <c r="D22" s="333">
        <v>3636</v>
      </c>
      <c r="E22" s="450">
        <f t="shared" si="2"/>
        <v>-0.198</v>
      </c>
      <c r="F22" s="260" t="str">
        <f t="shared" si="0"/>
        <v>是</v>
      </c>
    </row>
    <row r="23" ht="32.1" customHeight="1" spans="1:6">
      <c r="A23" s="330" t="s">
        <v>47</v>
      </c>
      <c r="B23" s="451" t="s">
        <v>48</v>
      </c>
      <c r="C23" s="118">
        <v>4264</v>
      </c>
      <c r="D23" s="333">
        <v>9393</v>
      </c>
      <c r="E23" s="450">
        <f t="shared" si="2"/>
        <v>1.203</v>
      </c>
      <c r="F23" s="260" t="str">
        <f t="shared" si="0"/>
        <v>是</v>
      </c>
    </row>
    <row r="24" ht="32.1" customHeight="1" spans="1:6">
      <c r="A24" s="330" t="s">
        <v>49</v>
      </c>
      <c r="B24" s="451" t="s">
        <v>50</v>
      </c>
      <c r="C24" s="118">
        <v>8</v>
      </c>
      <c r="D24" s="333"/>
      <c r="E24" s="450">
        <f t="shared" si="2"/>
        <v>-1</v>
      </c>
      <c r="F24" s="260" t="str">
        <f t="shared" si="0"/>
        <v>是</v>
      </c>
    </row>
    <row r="25" ht="32.1" customHeight="1" spans="1:6">
      <c r="A25" s="330" t="s">
        <v>51</v>
      </c>
      <c r="B25" s="451" t="s">
        <v>52</v>
      </c>
      <c r="C25" s="118">
        <v>5466</v>
      </c>
      <c r="D25" s="333">
        <v>48714</v>
      </c>
      <c r="E25" s="450">
        <f t="shared" si="2"/>
        <v>7.912</v>
      </c>
      <c r="F25" s="260" t="str">
        <f t="shared" si="0"/>
        <v>是</v>
      </c>
    </row>
    <row r="26" customFormat="1" ht="32.1" customHeight="1" spans="1:6">
      <c r="A26" s="452" t="s">
        <v>53</v>
      </c>
      <c r="B26" s="453" t="s">
        <v>54</v>
      </c>
      <c r="C26" s="454"/>
      <c r="D26" s="455"/>
      <c r="E26" s="450" t="str">
        <f t="shared" si="2"/>
        <v/>
      </c>
      <c r="F26" s="260" t="str">
        <f t="shared" si="0"/>
        <v>否</v>
      </c>
    </row>
    <row r="27" ht="32.1" customHeight="1" spans="1:6">
      <c r="A27" s="330" t="s">
        <v>55</v>
      </c>
      <c r="B27" s="451" t="s">
        <v>56</v>
      </c>
      <c r="C27" s="118">
        <v>345</v>
      </c>
      <c r="D27" s="333">
        <v>510</v>
      </c>
      <c r="E27" s="450">
        <f t="shared" ref="E27:E40" si="3">IF(C27&gt;0,D27/C27-1,IF(C27&lt;0,-(D27/C27-1),""))</f>
        <v>0.478</v>
      </c>
      <c r="F27" s="260" t="str">
        <f t="shared" si="0"/>
        <v>是</v>
      </c>
    </row>
    <row r="28" ht="32.1" customHeight="1" spans="1:6">
      <c r="A28" s="330" t="s">
        <v>57</v>
      </c>
      <c r="B28" s="451" t="s">
        <v>58</v>
      </c>
      <c r="C28" s="118"/>
      <c r="D28" s="333"/>
      <c r="E28" s="450" t="str">
        <f t="shared" si="3"/>
        <v/>
      </c>
      <c r="F28" s="260" t="str">
        <f t="shared" si="0"/>
        <v>否</v>
      </c>
    </row>
    <row r="29" ht="32.1" customHeight="1" spans="1:6">
      <c r="A29" s="330"/>
      <c r="B29" s="451"/>
      <c r="C29" s="118"/>
      <c r="D29" s="333"/>
      <c r="E29" s="450" t="str">
        <f t="shared" si="3"/>
        <v/>
      </c>
      <c r="F29" s="260" t="str">
        <f t="shared" si="0"/>
        <v>是</v>
      </c>
    </row>
    <row r="30" s="317" customFormat="1" ht="32.1" customHeight="1" spans="1:6">
      <c r="A30" s="458"/>
      <c r="B30" s="459" t="s">
        <v>133</v>
      </c>
      <c r="C30" s="101">
        <f>C4+C20</f>
        <v>72236</v>
      </c>
      <c r="D30" s="101">
        <f>D4+D20</f>
        <v>119657</v>
      </c>
      <c r="E30" s="450">
        <f t="shared" si="3"/>
        <v>0.656</v>
      </c>
      <c r="F30" s="260" t="str">
        <f t="shared" si="0"/>
        <v>是</v>
      </c>
    </row>
    <row r="31" ht="32.1" customHeight="1" spans="1:6">
      <c r="A31" s="327">
        <v>105</v>
      </c>
      <c r="B31" s="179" t="s">
        <v>60</v>
      </c>
      <c r="C31" s="118">
        <v>19690</v>
      </c>
      <c r="D31" s="118">
        <v>28900</v>
      </c>
      <c r="E31" s="450">
        <f t="shared" si="3"/>
        <v>0.468</v>
      </c>
      <c r="F31" s="260" t="str">
        <f t="shared" si="0"/>
        <v>是</v>
      </c>
    </row>
    <row r="32" ht="32.1" customHeight="1" spans="1:6">
      <c r="A32" s="460">
        <v>110</v>
      </c>
      <c r="B32" s="461" t="s">
        <v>61</v>
      </c>
      <c r="C32" s="101">
        <f>SUM(C33:C39)</f>
        <v>226067</v>
      </c>
      <c r="D32" s="101">
        <f>SUM(D33:D39)</f>
        <v>239124</v>
      </c>
      <c r="E32" s="450">
        <f t="shared" si="3"/>
        <v>0.058</v>
      </c>
      <c r="F32" s="260" t="str">
        <f t="shared" si="0"/>
        <v>是</v>
      </c>
    </row>
    <row r="33" ht="32.1" customHeight="1" spans="1:6">
      <c r="A33" s="357">
        <v>11001</v>
      </c>
      <c r="B33" s="306" t="s">
        <v>62</v>
      </c>
      <c r="C33" s="118">
        <v>6166</v>
      </c>
      <c r="D33" s="333">
        <v>6827</v>
      </c>
      <c r="E33" s="450">
        <f t="shared" si="3"/>
        <v>0.107</v>
      </c>
      <c r="F33" s="260" t="str">
        <f t="shared" si="0"/>
        <v>是</v>
      </c>
    </row>
    <row r="34" ht="32.1" customHeight="1" spans="1:6">
      <c r="A34" s="357"/>
      <c r="B34" s="306" t="s">
        <v>63</v>
      </c>
      <c r="C34" s="118">
        <v>166603</v>
      </c>
      <c r="D34" s="333">
        <v>112178</v>
      </c>
      <c r="E34" s="450">
        <f t="shared" si="3"/>
        <v>-0.327</v>
      </c>
      <c r="F34" s="260" t="str">
        <f t="shared" si="0"/>
        <v>是</v>
      </c>
    </row>
    <row r="35" ht="32.1" customHeight="1" spans="1:6">
      <c r="A35" s="357">
        <v>11006</v>
      </c>
      <c r="B35" s="306" t="s">
        <v>134</v>
      </c>
      <c r="C35" s="118"/>
      <c r="D35" s="333"/>
      <c r="E35" s="450" t="str">
        <f t="shared" si="3"/>
        <v/>
      </c>
      <c r="F35" s="260" t="str">
        <f t="shared" si="0"/>
        <v>否</v>
      </c>
    </row>
    <row r="36" ht="32.1" customHeight="1" spans="1:6">
      <c r="A36" s="357">
        <v>11008</v>
      </c>
      <c r="B36" s="306" t="s">
        <v>64</v>
      </c>
      <c r="C36" s="118">
        <v>8764</v>
      </c>
      <c r="D36" s="333">
        <v>1686</v>
      </c>
      <c r="E36" s="450">
        <f t="shared" si="3"/>
        <v>-0.808</v>
      </c>
      <c r="F36" s="260" t="str">
        <f t="shared" si="0"/>
        <v>是</v>
      </c>
    </row>
    <row r="37" ht="32.1" customHeight="1" spans="1:6">
      <c r="A37" s="357">
        <v>11009</v>
      </c>
      <c r="B37" s="306" t="s">
        <v>65</v>
      </c>
      <c r="C37" s="118">
        <v>44534</v>
      </c>
      <c r="D37" s="333">
        <v>118433</v>
      </c>
      <c r="E37" s="450">
        <f t="shared" si="3"/>
        <v>1.659</v>
      </c>
      <c r="F37" s="260" t="str">
        <f t="shared" si="0"/>
        <v>是</v>
      </c>
    </row>
    <row r="38" s="443" customFormat="1" ht="32.1" customHeight="1" spans="1:6">
      <c r="A38" s="462">
        <v>11013</v>
      </c>
      <c r="B38" s="463" t="s">
        <v>135</v>
      </c>
      <c r="C38" s="454"/>
      <c r="D38" s="455"/>
      <c r="E38" s="450" t="str">
        <f t="shared" si="3"/>
        <v/>
      </c>
      <c r="F38" s="260" t="str">
        <f t="shared" si="0"/>
        <v>否</v>
      </c>
    </row>
    <row r="39" s="444" customFormat="1" ht="32.1" customHeight="1" spans="1:6">
      <c r="A39" s="357">
        <v>11015</v>
      </c>
      <c r="B39" s="464" t="s">
        <v>67</v>
      </c>
      <c r="C39" s="118"/>
      <c r="D39" s="333"/>
      <c r="E39" s="450" t="str">
        <f t="shared" si="3"/>
        <v/>
      </c>
      <c r="F39" s="260" t="str">
        <f t="shared" si="0"/>
        <v>否</v>
      </c>
    </row>
    <row r="40" ht="32.1" customHeight="1" spans="1:6">
      <c r="A40" s="465"/>
      <c r="B40" s="466" t="s">
        <v>68</v>
      </c>
      <c r="C40" s="101">
        <f>C30+C31+C32</f>
        <v>317993</v>
      </c>
      <c r="D40" s="101">
        <f>D30+D31+D32</f>
        <v>387681</v>
      </c>
      <c r="E40" s="450">
        <f t="shared" si="3"/>
        <v>0.219</v>
      </c>
      <c r="F40" s="260" t="str">
        <f t="shared" si="0"/>
        <v>是</v>
      </c>
    </row>
    <row r="41" spans="4:4">
      <c r="D41" s="467"/>
    </row>
    <row r="42" spans="4:4">
      <c r="D42" s="467"/>
    </row>
    <row r="43" spans="4:4">
      <c r="D43" s="467"/>
    </row>
    <row r="44" spans="4:4">
      <c r="D44" s="467"/>
    </row>
  </sheetData>
  <autoFilter ref="A3:F40">
    <extLst/>
  </autoFilter>
  <mergeCells count="1">
    <mergeCell ref="B1:E1"/>
  </mergeCells>
  <conditionalFormatting sqref="E2">
    <cfRule type="cellIs" dxfId="0" priority="33" stopIfTrue="1" operator="lessThanOrEqual">
      <formula>-1</formula>
    </cfRule>
  </conditionalFormatting>
  <conditionalFormatting sqref="A31:B31">
    <cfRule type="expression" dxfId="1" priority="39" stopIfTrue="1">
      <formula>"len($A:$A)=3"</formula>
    </cfRule>
  </conditionalFormatting>
  <conditionalFormatting sqref="C31:D31">
    <cfRule type="expression" dxfId="1" priority="2" stopIfTrue="1">
      <formula>"len($A:$A)=3"</formula>
    </cfRule>
    <cfRule type="expression" dxfId="1" priority="1" stopIfTrue="1">
      <formula>"len($A:$A)=3"</formula>
    </cfRule>
  </conditionalFormatting>
  <conditionalFormatting sqref="B38:B39">
    <cfRule type="expression" dxfId="1" priority="7" stopIfTrue="1">
      <formula>"len($A:$A)=3"</formula>
    </cfRule>
    <cfRule type="expression" dxfId="1" priority="8" stopIfTrue="1">
      <formula>"len($A:$A)=3"</formula>
    </cfRule>
  </conditionalFormatting>
  <conditionalFormatting sqref="C33:C34">
    <cfRule type="expression" dxfId="1" priority="37" stopIfTrue="1">
      <formula>"len($A:$A)=3"</formula>
    </cfRule>
  </conditionalFormatting>
  <conditionalFormatting sqref="C36:C39">
    <cfRule type="expression" dxfId="1" priority="35" stopIfTrue="1">
      <formula>"len($A:$A)=3"</formula>
    </cfRule>
  </conditionalFormatting>
  <conditionalFormatting sqref="F4:F58">
    <cfRule type="cellIs" dxfId="2" priority="23" stopIfTrue="1" operator="lessThan">
      <formula>0</formula>
    </cfRule>
  </conditionalFormatting>
  <conditionalFormatting sqref="A4:C28 D20 D4">
    <cfRule type="expression" dxfId="1" priority="29" stopIfTrue="1">
      <formula>"len($A:$A)=3"</formula>
    </cfRule>
  </conditionalFormatting>
  <conditionalFormatting sqref="B4:C6 D4">
    <cfRule type="expression" dxfId="1" priority="32" stopIfTrue="1">
      <formula>"len($A:$A)=3"</formula>
    </cfRule>
  </conditionalFormatting>
  <conditionalFormatting sqref="B7:C8">
    <cfRule type="expression" dxfId="1" priority="31" stopIfTrue="1">
      <formula>"len($A:$A)=3"</formula>
    </cfRule>
  </conditionalFormatting>
  <conditionalFormatting sqref="A29:C29 C39 B40:C58 D40:D44">
    <cfRule type="expression" dxfId="1" priority="40" stopIfTrue="1">
      <formula>"len($A:$A)=3"</formula>
    </cfRule>
  </conditionalFormatting>
  <conditionalFormatting sqref="B29:C29 B31 C32:C34 C38:C39 D32">
    <cfRule type="expression" dxfId="1" priority="52" stopIfTrue="1">
      <formula>"len($A:$A)=3"</formula>
    </cfRule>
  </conditionalFormatting>
  <conditionalFormatting sqref="A32:B32 A35:C35">
    <cfRule type="expression" dxfId="1" priority="12" stopIfTrue="1">
      <formula>"len($A:$A)=3"</formula>
    </cfRule>
  </conditionalFormatting>
  <conditionalFormatting sqref="B32:B34 B39">
    <cfRule type="expression" dxfId="1" priority="13" stopIfTrue="1">
      <formula>"len($A:$A)=3"</formula>
    </cfRule>
  </conditionalFormatting>
  <conditionalFormatting sqref="C32:C34 D32">
    <cfRule type="expression" dxfId="1" priority="38" stopIfTrue="1">
      <formula>"len($A:$A)=3"</formula>
    </cfRule>
  </conditionalFormatting>
  <conditionalFormatting sqref="A33:B34">
    <cfRule type="expression" dxfId="1" priority="11" stopIfTrue="1">
      <formula>"len($A:$A)=3"</formula>
    </cfRule>
  </conditionalFormatting>
  <conditionalFormatting sqref="A36:B44">
    <cfRule type="expression" dxfId="1" priority="9" stopIfTrue="1">
      <formula>"len($A:$A)=3"</formula>
    </cfRule>
  </conditionalFormatting>
  <conditionalFormatting sqref="A38:B39">
    <cfRule type="expression" dxfId="1" priority="6"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E17" sqref="E17"/>
    </sheetView>
  </sheetViews>
  <sheetFormatPr defaultColWidth="8.88333333333333" defaultRowHeight="13.5" outlineLevelCol="5"/>
  <cols>
    <col min="1" max="1" width="8.88333333333333" style="28"/>
    <col min="2" max="2" width="49.3833333333333" style="28" customWidth="1"/>
    <col min="3" max="6" width="20.6333333333333" style="28" customWidth="1"/>
    <col min="7" max="16384" width="8.88333333333333" style="28"/>
  </cols>
  <sheetData>
    <row r="1" s="28" customFormat="1" spans="1:1">
      <c r="A1" s="41"/>
    </row>
    <row r="2" s="28" customFormat="1" ht="45" customHeight="1" spans="1:6">
      <c r="A2" s="31" t="s">
        <v>2010</v>
      </c>
      <c r="B2" s="31"/>
      <c r="C2" s="31"/>
      <c r="D2" s="31"/>
      <c r="E2" s="31"/>
      <c r="F2" s="31"/>
    </row>
    <row r="3" s="29" customFormat="1" ht="18" customHeight="1" spans="2:6">
      <c r="B3" s="42" t="s">
        <v>1924</v>
      </c>
      <c r="C3" s="43"/>
      <c r="D3" s="43"/>
      <c r="E3" s="43"/>
      <c r="F3" s="43"/>
    </row>
    <row r="4" s="29" customFormat="1" ht="30" customHeight="1" spans="1:6">
      <c r="A4" s="34" t="s">
        <v>4</v>
      </c>
      <c r="B4" s="34"/>
      <c r="C4" s="35" t="s">
        <v>1930</v>
      </c>
      <c r="D4" s="35" t="s">
        <v>1980</v>
      </c>
      <c r="E4" s="35" t="s">
        <v>1981</v>
      </c>
      <c r="F4" s="35" t="s">
        <v>2011</v>
      </c>
    </row>
    <row r="5" s="29" customFormat="1" ht="30" customHeight="1" spans="1:6">
      <c r="A5" s="44" t="s">
        <v>2012</v>
      </c>
      <c r="B5" s="44"/>
      <c r="C5" s="37" t="s">
        <v>1931</v>
      </c>
      <c r="D5" s="45">
        <f>D6+D7</f>
        <v>76</v>
      </c>
      <c r="E5" s="45">
        <f>D5</f>
        <v>76</v>
      </c>
      <c r="F5" s="45"/>
    </row>
    <row r="6" s="29" customFormat="1" ht="30" customHeight="1" spans="1:6">
      <c r="A6" s="46" t="s">
        <v>2013</v>
      </c>
      <c r="B6" s="46"/>
      <c r="C6" s="37" t="s">
        <v>1932</v>
      </c>
      <c r="D6" s="45">
        <v>32.84</v>
      </c>
      <c r="E6" s="45">
        <v>32.84</v>
      </c>
      <c r="F6" s="45"/>
    </row>
    <row r="7" s="29" customFormat="1" ht="30" customHeight="1" spans="1:6">
      <c r="A7" s="46" t="s">
        <v>2014</v>
      </c>
      <c r="B7" s="46"/>
      <c r="C7" s="37" t="s">
        <v>1933</v>
      </c>
      <c r="D7" s="45">
        <v>43.16</v>
      </c>
      <c r="E7" s="45">
        <v>43.16</v>
      </c>
      <c r="F7" s="45"/>
    </row>
    <row r="8" s="29" customFormat="1" ht="30" customHeight="1" spans="1:6">
      <c r="A8" s="47" t="s">
        <v>2015</v>
      </c>
      <c r="B8" s="47"/>
      <c r="C8" s="37" t="s">
        <v>1934</v>
      </c>
      <c r="D8" s="45">
        <f>D9+D10</f>
        <v>0</v>
      </c>
      <c r="E8" s="45">
        <f>E9+E10</f>
        <v>0</v>
      </c>
      <c r="F8" s="45"/>
    </row>
    <row r="9" s="29" customFormat="1" ht="30" customHeight="1" spans="1:6">
      <c r="A9" s="46" t="s">
        <v>2013</v>
      </c>
      <c r="B9" s="46"/>
      <c r="C9" s="37" t="s">
        <v>1935</v>
      </c>
      <c r="D9" s="45"/>
      <c r="E9" s="45"/>
      <c r="F9" s="45"/>
    </row>
    <row r="10" s="29" customFormat="1" ht="30" customHeight="1" spans="1:6">
      <c r="A10" s="46" t="s">
        <v>2014</v>
      </c>
      <c r="B10" s="46"/>
      <c r="C10" s="37" t="s">
        <v>1936</v>
      </c>
      <c r="D10" s="45"/>
      <c r="E10" s="45"/>
      <c r="F10" s="45"/>
    </row>
    <row r="11" s="30" customFormat="1" ht="41" customHeight="1" spans="1:6">
      <c r="A11" s="40" t="s">
        <v>2016</v>
      </c>
      <c r="B11" s="40"/>
      <c r="C11" s="40"/>
      <c r="D11" s="40"/>
      <c r="E11" s="40"/>
      <c r="F11" s="40"/>
    </row>
    <row r="14" s="28" customFormat="1" ht="19.5" spans="1:1">
      <c r="A14" s="48"/>
    </row>
    <row r="15" s="28" customFormat="1" ht="19" customHeight="1" spans="1:1">
      <c r="A15" s="49"/>
    </row>
    <row r="16" s="28" customFormat="1" ht="29" customHeight="1"/>
    <row r="17" s="28" customFormat="1" ht="29" customHeight="1"/>
    <row r="18" s="28" customFormat="1" ht="29" customHeight="1"/>
    <row r="19" s="28" customFormat="1" ht="29" customHeight="1"/>
    <row r="20" s="28" customFormat="1" ht="30" customHeight="1" spans="1:1">
      <c r="A20" s="49"/>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8"/>
  <sheetViews>
    <sheetView workbookViewId="0">
      <selection activeCell="E23" sqref="E23"/>
    </sheetView>
  </sheetViews>
  <sheetFormatPr defaultColWidth="8.88333333333333" defaultRowHeight="13.5" outlineLevelRow="7" outlineLevelCol="5"/>
  <cols>
    <col min="1" max="1" width="8.88333333333333" style="28"/>
    <col min="2" max="6" width="24.2166666666667" style="28" customWidth="1"/>
    <col min="7" max="16384" width="8.88333333333333" style="28"/>
  </cols>
  <sheetData>
    <row r="1" s="28" customFormat="1" ht="24" customHeight="1"/>
    <row r="2" s="28" customFormat="1" ht="27" spans="1:6">
      <c r="A2" s="31" t="s">
        <v>2017</v>
      </c>
      <c r="B2" s="32"/>
      <c r="C2" s="32"/>
      <c r="D2" s="32"/>
      <c r="E2" s="32"/>
      <c r="F2" s="32"/>
    </row>
    <row r="3" s="28" customFormat="1" ht="23" customHeight="1" spans="1:6">
      <c r="A3" s="33" t="s">
        <v>1924</v>
      </c>
      <c r="B3" s="33"/>
      <c r="C3" s="33"/>
      <c r="D3" s="33"/>
      <c r="E3" s="33"/>
      <c r="F3" s="33"/>
    </row>
    <row r="4" s="29" customFormat="1" ht="30" customHeight="1" spans="1:6">
      <c r="A4" s="34" t="s">
        <v>2018</v>
      </c>
      <c r="B4" s="35" t="s">
        <v>1886</v>
      </c>
      <c r="C4" s="35" t="s">
        <v>2019</v>
      </c>
      <c r="D4" s="35" t="s">
        <v>2020</v>
      </c>
      <c r="E4" s="35" t="s">
        <v>2021</v>
      </c>
      <c r="F4" s="35" t="s">
        <v>2022</v>
      </c>
    </row>
    <row r="5" s="29" customFormat="1" ht="45" customHeight="1" spans="1:6">
      <c r="A5" s="36">
        <v>1</v>
      </c>
      <c r="B5" s="37"/>
      <c r="C5" s="38" t="s">
        <v>2023</v>
      </c>
      <c r="D5" s="39"/>
      <c r="E5" s="39" t="s">
        <v>2024</v>
      </c>
      <c r="F5" s="39"/>
    </row>
    <row r="6" s="29" customFormat="1" ht="45" customHeight="1" spans="1:6">
      <c r="A6" s="36">
        <v>2</v>
      </c>
      <c r="B6" s="37"/>
      <c r="C6" s="38"/>
      <c r="D6" s="39"/>
      <c r="E6" s="39"/>
      <c r="F6" s="39"/>
    </row>
    <row r="7" s="29" customFormat="1" ht="45" customHeight="1" spans="1:6">
      <c r="A7" s="36" t="s">
        <v>2025</v>
      </c>
      <c r="B7" s="37"/>
      <c r="C7" s="38"/>
      <c r="D7" s="39"/>
      <c r="E7" s="39"/>
      <c r="F7" s="39"/>
    </row>
    <row r="8" s="30" customFormat="1" ht="33" customHeight="1" spans="1:6">
      <c r="A8" s="40" t="s">
        <v>2026</v>
      </c>
      <c r="B8" s="40"/>
      <c r="C8" s="40"/>
      <c r="D8" s="40"/>
      <c r="E8" s="40"/>
      <c r="F8" s="40"/>
    </row>
  </sheetData>
  <mergeCells count="8">
    <mergeCell ref="A2:F2"/>
    <mergeCell ref="A3:F3"/>
    <mergeCell ref="A8:F8"/>
    <mergeCell ref="B5:B7"/>
    <mergeCell ref="C5:C7"/>
    <mergeCell ref="D5:D7"/>
    <mergeCell ref="E5:E7"/>
    <mergeCell ref="F5: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45"/>
  <sheetViews>
    <sheetView workbookViewId="0">
      <pane ySplit="5" topLeftCell="A6" activePane="bottomLeft" state="frozen"/>
      <selection/>
      <selection pane="bottomLeft" activeCell="A4" sqref="A4"/>
    </sheetView>
  </sheetViews>
  <sheetFormatPr defaultColWidth="8" defaultRowHeight="12"/>
  <cols>
    <col min="1" max="1" width="14" style="7" customWidth="1"/>
    <col min="2" max="2" width="49.625" style="9" customWidth="1"/>
    <col min="3" max="4" width="12.5083333333333" style="7" customWidth="1"/>
    <col min="5" max="5" width="19.75" style="9" customWidth="1"/>
    <col min="6" max="6" width="9.375" style="7" customWidth="1"/>
    <col min="7" max="7" width="8.50833333333333" style="7" customWidth="1"/>
    <col min="8" max="8" width="10.5083333333333" style="7" customWidth="1"/>
    <col min="9" max="9" width="13.3333333333333" style="7" customWidth="1"/>
    <col min="10" max="10" width="21.75" style="7" customWidth="1"/>
    <col min="11" max="16384" width="8" style="7"/>
  </cols>
  <sheetData>
    <row r="2" s="7" customFormat="1" ht="39" customHeight="1" spans="1:10">
      <c r="A2" s="10" t="s">
        <v>2027</v>
      </c>
      <c r="B2" s="11"/>
      <c r="C2" s="10"/>
      <c r="D2" s="10"/>
      <c r="E2" s="11"/>
      <c r="F2" s="10"/>
      <c r="G2" s="10"/>
      <c r="H2" s="10"/>
      <c r="I2" s="10"/>
      <c r="J2" s="10"/>
    </row>
    <row r="3" s="7" customFormat="1" ht="23" customHeight="1" spans="1:5">
      <c r="A3" s="12"/>
      <c r="B3" s="9"/>
      <c r="E3" s="9"/>
    </row>
    <row r="4" s="8" customFormat="1" ht="44.25" customHeight="1" spans="1:10">
      <c r="A4" s="13" t="s">
        <v>2028</v>
      </c>
      <c r="B4" s="13" t="s">
        <v>2029</v>
      </c>
      <c r="C4" s="13" t="s">
        <v>2030</v>
      </c>
      <c r="D4" s="13" t="s">
        <v>2031</v>
      </c>
      <c r="E4" s="13" t="s">
        <v>2032</v>
      </c>
      <c r="F4" s="13" t="s">
        <v>2033</v>
      </c>
      <c r="G4" s="13" t="s">
        <v>2034</v>
      </c>
      <c r="H4" s="13" t="s">
        <v>2035</v>
      </c>
      <c r="I4" s="13" t="s">
        <v>2036</v>
      </c>
      <c r="J4" s="13" t="s">
        <v>2037</v>
      </c>
    </row>
    <row r="5" s="7" customFormat="1" ht="18.75" spans="1:10">
      <c r="A5" s="14">
        <v>1</v>
      </c>
      <c r="B5" s="14">
        <v>2</v>
      </c>
      <c r="C5" s="14">
        <v>3</v>
      </c>
      <c r="D5" s="14">
        <v>4</v>
      </c>
      <c r="E5" s="14">
        <v>5</v>
      </c>
      <c r="F5" s="14">
        <v>6</v>
      </c>
      <c r="G5" s="14">
        <v>7</v>
      </c>
      <c r="H5" s="14">
        <v>8</v>
      </c>
      <c r="I5" s="14">
        <v>9</v>
      </c>
      <c r="J5" s="14">
        <v>10</v>
      </c>
    </row>
    <row r="6" s="7" customFormat="1" ht="56.25" spans="1:10">
      <c r="A6" s="15" t="s">
        <v>2038</v>
      </c>
      <c r="B6" s="16"/>
      <c r="C6" s="16"/>
      <c r="D6" s="16"/>
      <c r="E6" s="14"/>
      <c r="F6" s="14"/>
      <c r="G6" s="14"/>
      <c r="H6" s="14"/>
      <c r="I6" s="14"/>
      <c r="J6" s="14"/>
    </row>
    <row r="7" s="7" customFormat="1" ht="93.75" spans="1:10">
      <c r="A7" s="17" t="s">
        <v>2039</v>
      </c>
      <c r="B7" s="17" t="s">
        <v>2040</v>
      </c>
      <c r="C7" s="17" t="s">
        <v>2041</v>
      </c>
      <c r="D7" s="18" t="s">
        <v>2042</v>
      </c>
      <c r="E7" s="14" t="s">
        <v>2043</v>
      </c>
      <c r="F7" s="14" t="s">
        <v>2044</v>
      </c>
      <c r="G7" s="14" t="s">
        <v>2045</v>
      </c>
      <c r="H7" s="14" t="s">
        <v>2046</v>
      </c>
      <c r="I7" s="14" t="s">
        <v>2047</v>
      </c>
      <c r="J7" s="14" t="s">
        <v>2048</v>
      </c>
    </row>
    <row r="8" s="7" customFormat="1" ht="141" customHeight="1" spans="1:10">
      <c r="A8" s="19"/>
      <c r="B8" s="19"/>
      <c r="C8" s="20"/>
      <c r="D8" s="18" t="s">
        <v>2049</v>
      </c>
      <c r="E8" s="14" t="s">
        <v>2050</v>
      </c>
      <c r="F8" s="14" t="s">
        <v>2044</v>
      </c>
      <c r="G8" s="14" t="s">
        <v>2051</v>
      </c>
      <c r="H8" s="14" t="s">
        <v>2052</v>
      </c>
      <c r="I8" s="14" t="s">
        <v>2047</v>
      </c>
      <c r="J8" s="14" t="s">
        <v>2053</v>
      </c>
    </row>
    <row r="9" s="7" customFormat="1" ht="122" customHeight="1" spans="1:10">
      <c r="A9" s="19"/>
      <c r="B9" s="19"/>
      <c r="C9" s="19" t="s">
        <v>2054</v>
      </c>
      <c r="D9" s="21" t="s">
        <v>2055</v>
      </c>
      <c r="E9" s="21" t="s">
        <v>2056</v>
      </c>
      <c r="F9" s="21" t="s">
        <v>2044</v>
      </c>
      <c r="G9" s="21" t="s">
        <v>2057</v>
      </c>
      <c r="H9" s="21" t="s">
        <v>2058</v>
      </c>
      <c r="I9" s="21" t="s">
        <v>2059</v>
      </c>
      <c r="J9" s="21" t="s">
        <v>2060</v>
      </c>
    </row>
    <row r="10" s="7" customFormat="1" ht="112.5" spans="1:10">
      <c r="A10" s="20"/>
      <c r="B10" s="20"/>
      <c r="C10" s="21" t="s">
        <v>2061</v>
      </c>
      <c r="D10" s="21" t="s">
        <v>2062</v>
      </c>
      <c r="E10" s="21" t="s">
        <v>2063</v>
      </c>
      <c r="F10" s="21" t="s">
        <v>2064</v>
      </c>
      <c r="G10" s="21" t="s">
        <v>2065</v>
      </c>
      <c r="H10" s="21" t="s">
        <v>2052</v>
      </c>
      <c r="I10" s="21" t="s">
        <v>2047</v>
      </c>
      <c r="J10" s="21" t="s">
        <v>2066</v>
      </c>
    </row>
    <row r="11" s="7" customFormat="1" ht="63" customHeight="1" spans="1:10">
      <c r="A11" s="22" t="s">
        <v>2067</v>
      </c>
      <c r="B11" s="21"/>
      <c r="C11" s="21"/>
      <c r="D11" s="21"/>
      <c r="E11" s="21"/>
      <c r="F11" s="21"/>
      <c r="G11" s="21"/>
      <c r="H11" s="21"/>
      <c r="I11" s="21"/>
      <c r="J11" s="21"/>
    </row>
    <row r="12" s="7" customFormat="1" ht="135" customHeight="1" spans="1:10">
      <c r="A12" s="23" t="s">
        <v>2068</v>
      </c>
      <c r="B12" s="23" t="s">
        <v>2069</v>
      </c>
      <c r="C12" s="24" t="s">
        <v>2041</v>
      </c>
      <c r="D12" s="21" t="s">
        <v>2049</v>
      </c>
      <c r="E12" s="21" t="s">
        <v>2070</v>
      </c>
      <c r="F12" s="21" t="s">
        <v>2044</v>
      </c>
      <c r="G12" s="21">
        <v>30</v>
      </c>
      <c r="H12" s="21" t="s">
        <v>2071</v>
      </c>
      <c r="I12" s="21" t="s">
        <v>2047</v>
      </c>
      <c r="J12" s="21" t="s">
        <v>2072</v>
      </c>
    </row>
    <row r="13" s="7" customFormat="1" ht="155" customHeight="1" spans="1:10">
      <c r="A13" s="23"/>
      <c r="B13" s="23"/>
      <c r="C13" s="25" t="s">
        <v>2054</v>
      </c>
      <c r="D13" s="21" t="s">
        <v>2073</v>
      </c>
      <c r="E13" s="21" t="s">
        <v>2074</v>
      </c>
      <c r="F13" s="21" t="s">
        <v>2044</v>
      </c>
      <c r="G13" s="21">
        <v>95</v>
      </c>
      <c r="H13" s="21" t="s">
        <v>2052</v>
      </c>
      <c r="I13" s="21" t="s">
        <v>2059</v>
      </c>
      <c r="J13" s="21" t="s">
        <v>2075</v>
      </c>
    </row>
    <row r="14" s="7" customFormat="1" ht="68" customHeight="1" spans="1:10">
      <c r="A14" s="24"/>
      <c r="B14" s="24"/>
      <c r="C14" s="21" t="s">
        <v>2061</v>
      </c>
      <c r="D14" s="21" t="s">
        <v>2076</v>
      </c>
      <c r="E14" s="21" t="s">
        <v>2077</v>
      </c>
      <c r="F14" s="21" t="s">
        <v>2044</v>
      </c>
      <c r="G14" s="21">
        <v>90</v>
      </c>
      <c r="H14" s="21" t="s">
        <v>2052</v>
      </c>
      <c r="I14" s="21" t="s">
        <v>2059</v>
      </c>
      <c r="J14" s="21" t="s">
        <v>2078</v>
      </c>
    </row>
    <row r="15" s="7" customFormat="1" ht="52" customHeight="1" spans="1:10">
      <c r="A15" s="22" t="s">
        <v>2079</v>
      </c>
      <c r="B15" s="21"/>
      <c r="C15" s="21"/>
      <c r="D15" s="21"/>
      <c r="E15" s="21"/>
      <c r="F15" s="21"/>
      <c r="G15" s="21"/>
      <c r="H15" s="21"/>
      <c r="I15" s="21"/>
      <c r="J15" s="21"/>
    </row>
    <row r="16" s="7" customFormat="1" ht="37.5" spans="1:10">
      <c r="A16" s="25" t="s">
        <v>2080</v>
      </c>
      <c r="B16" s="25" t="s">
        <v>2081</v>
      </c>
      <c r="C16" s="25" t="s">
        <v>2041</v>
      </c>
      <c r="D16" s="25" t="s">
        <v>2042</v>
      </c>
      <c r="E16" s="21" t="s">
        <v>2082</v>
      </c>
      <c r="F16" s="21" t="s">
        <v>2044</v>
      </c>
      <c r="G16" s="21" t="s">
        <v>2083</v>
      </c>
      <c r="H16" s="21" t="s">
        <v>2084</v>
      </c>
      <c r="I16" s="21" t="s">
        <v>2047</v>
      </c>
      <c r="J16" s="21" t="s">
        <v>2082</v>
      </c>
    </row>
    <row r="17" s="7" customFormat="1" ht="37.5" spans="1:10">
      <c r="A17" s="23"/>
      <c r="B17" s="23"/>
      <c r="C17" s="21" t="s">
        <v>2054</v>
      </c>
      <c r="D17" s="21" t="s">
        <v>2085</v>
      </c>
      <c r="E17" s="21" t="s">
        <v>2086</v>
      </c>
      <c r="F17" s="21" t="s">
        <v>2064</v>
      </c>
      <c r="G17" s="21" t="s">
        <v>2087</v>
      </c>
      <c r="H17" s="21" t="s">
        <v>2084</v>
      </c>
      <c r="I17" s="21" t="s">
        <v>2047</v>
      </c>
      <c r="J17" s="21" t="s">
        <v>2088</v>
      </c>
    </row>
    <row r="18" s="7" customFormat="1" ht="101" customHeight="1" spans="1:10">
      <c r="A18" s="23"/>
      <c r="B18" s="23"/>
      <c r="C18" s="25" t="s">
        <v>2061</v>
      </c>
      <c r="D18" s="25" t="s">
        <v>2076</v>
      </c>
      <c r="E18" s="21" t="s">
        <v>2089</v>
      </c>
      <c r="F18" s="21" t="s">
        <v>2064</v>
      </c>
      <c r="G18" s="21" t="s">
        <v>2087</v>
      </c>
      <c r="H18" s="21" t="s">
        <v>2052</v>
      </c>
      <c r="I18" s="21" t="s">
        <v>2047</v>
      </c>
      <c r="J18" s="21" t="s">
        <v>2089</v>
      </c>
    </row>
    <row r="19" s="7" customFormat="1" ht="62" customHeight="1" spans="1:10">
      <c r="A19" s="22" t="s">
        <v>2090</v>
      </c>
      <c r="B19" s="21"/>
      <c r="C19" s="21"/>
      <c r="D19" s="21"/>
      <c r="E19" s="21"/>
      <c r="F19" s="21"/>
      <c r="G19" s="21"/>
      <c r="H19" s="21"/>
      <c r="I19" s="21"/>
      <c r="J19" s="21"/>
    </row>
    <row r="20" s="7" customFormat="1" ht="66" customHeight="1" spans="1:10">
      <c r="A20" s="23" t="s">
        <v>2091</v>
      </c>
      <c r="B20" s="23" t="s">
        <v>2092</v>
      </c>
      <c r="C20" s="23" t="s">
        <v>2041</v>
      </c>
      <c r="D20" s="21" t="s">
        <v>2093</v>
      </c>
      <c r="E20" s="21" t="s">
        <v>2094</v>
      </c>
      <c r="F20" s="21" t="s">
        <v>2064</v>
      </c>
      <c r="G20" s="26">
        <v>98</v>
      </c>
      <c r="H20" s="21" t="s">
        <v>2052</v>
      </c>
      <c r="I20" s="21" t="s">
        <v>2047</v>
      </c>
      <c r="J20" s="21" t="s">
        <v>2095</v>
      </c>
    </row>
    <row r="21" s="7" customFormat="1" ht="66" customHeight="1" spans="1:10">
      <c r="A21" s="23"/>
      <c r="B21" s="23"/>
      <c r="C21" s="25" t="s">
        <v>2054</v>
      </c>
      <c r="D21" s="25" t="s">
        <v>2073</v>
      </c>
      <c r="E21" s="21" t="s">
        <v>2096</v>
      </c>
      <c r="F21" s="21" t="s">
        <v>2044</v>
      </c>
      <c r="G21" s="27">
        <v>100</v>
      </c>
      <c r="H21" s="21" t="s">
        <v>2052</v>
      </c>
      <c r="I21" s="21" t="s">
        <v>2047</v>
      </c>
      <c r="J21" s="21" t="s">
        <v>2097</v>
      </c>
    </row>
    <row r="22" s="7" customFormat="1" ht="77" customHeight="1" spans="1:10">
      <c r="A22" s="24"/>
      <c r="B22" s="24"/>
      <c r="C22" s="21" t="s">
        <v>2061</v>
      </c>
      <c r="D22" s="21" t="s">
        <v>2076</v>
      </c>
      <c r="E22" s="21" t="s">
        <v>2098</v>
      </c>
      <c r="F22" s="21" t="s">
        <v>2044</v>
      </c>
      <c r="G22" s="26">
        <v>95</v>
      </c>
      <c r="H22" s="21" t="s">
        <v>2052</v>
      </c>
      <c r="I22" s="21" t="s">
        <v>2047</v>
      </c>
      <c r="J22" s="21" t="s">
        <v>2076</v>
      </c>
    </row>
    <row r="23" s="7" customFormat="1" ht="67" customHeight="1" spans="1:10">
      <c r="A23" s="25" t="s">
        <v>2099</v>
      </c>
      <c r="B23" s="25" t="s">
        <v>2100</v>
      </c>
      <c r="C23" s="25" t="s">
        <v>2041</v>
      </c>
      <c r="D23" s="25" t="s">
        <v>2093</v>
      </c>
      <c r="E23" s="21" t="s">
        <v>2101</v>
      </c>
      <c r="F23" s="21" t="s">
        <v>2044</v>
      </c>
      <c r="G23" s="21" t="s">
        <v>2051</v>
      </c>
      <c r="H23" s="21" t="s">
        <v>2052</v>
      </c>
      <c r="I23" s="21" t="s">
        <v>2047</v>
      </c>
      <c r="J23" s="21" t="s">
        <v>2102</v>
      </c>
    </row>
    <row r="24" s="7" customFormat="1" ht="81" customHeight="1" spans="1:10">
      <c r="A24" s="23"/>
      <c r="B24" s="23"/>
      <c r="C24" s="25" t="s">
        <v>2054</v>
      </c>
      <c r="D24" s="21" t="s">
        <v>2073</v>
      </c>
      <c r="E24" s="21" t="s">
        <v>2103</v>
      </c>
      <c r="F24" s="21" t="s">
        <v>2044</v>
      </c>
      <c r="G24" s="21" t="s">
        <v>2051</v>
      </c>
      <c r="H24" s="21" t="s">
        <v>2052</v>
      </c>
      <c r="I24" s="21" t="s">
        <v>2047</v>
      </c>
      <c r="J24" s="21" t="s">
        <v>2104</v>
      </c>
    </row>
    <row r="25" s="7" customFormat="1" ht="197" customHeight="1" spans="1:10">
      <c r="A25" s="24"/>
      <c r="B25" s="24"/>
      <c r="C25" s="21" t="s">
        <v>2061</v>
      </c>
      <c r="D25" s="21" t="s">
        <v>2076</v>
      </c>
      <c r="E25" s="21" t="s">
        <v>2105</v>
      </c>
      <c r="F25" s="21" t="s">
        <v>2044</v>
      </c>
      <c r="G25" s="21">
        <v>95</v>
      </c>
      <c r="H25" s="21" t="s">
        <v>2052</v>
      </c>
      <c r="I25" s="21" t="s">
        <v>2047</v>
      </c>
      <c r="J25" s="21" t="s">
        <v>2106</v>
      </c>
    </row>
    <row r="26" s="7" customFormat="1" ht="60" customHeight="1" spans="1:10">
      <c r="A26" s="25" t="s">
        <v>2107</v>
      </c>
      <c r="B26" s="23" t="s">
        <v>2108</v>
      </c>
      <c r="C26" s="21" t="s">
        <v>2041</v>
      </c>
      <c r="D26" s="21" t="s">
        <v>2093</v>
      </c>
      <c r="E26" s="21" t="s">
        <v>2109</v>
      </c>
      <c r="F26" s="21" t="s">
        <v>2044</v>
      </c>
      <c r="G26" s="21" t="s">
        <v>2051</v>
      </c>
      <c r="H26" s="21" t="s">
        <v>2052</v>
      </c>
      <c r="I26" s="501" t="s">
        <v>2047</v>
      </c>
      <c r="J26" s="21" t="s">
        <v>2110</v>
      </c>
    </row>
    <row r="27" s="7" customFormat="1" ht="60" customHeight="1" spans="1:10">
      <c r="A27" s="23"/>
      <c r="B27" s="23"/>
      <c r="C27" s="21" t="s">
        <v>2054</v>
      </c>
      <c r="D27" s="21" t="s">
        <v>2073</v>
      </c>
      <c r="E27" s="21" t="s">
        <v>2111</v>
      </c>
      <c r="F27" s="21" t="s">
        <v>2044</v>
      </c>
      <c r="G27" s="21" t="s">
        <v>2051</v>
      </c>
      <c r="H27" s="21" t="s">
        <v>2052</v>
      </c>
      <c r="I27" s="21" t="s">
        <v>2047</v>
      </c>
      <c r="J27" s="21" t="s">
        <v>2112</v>
      </c>
    </row>
    <row r="28" s="7" customFormat="1" ht="60" customHeight="1" spans="1:10">
      <c r="A28" s="23"/>
      <c r="B28" s="24"/>
      <c r="C28" s="21" t="s">
        <v>2061</v>
      </c>
      <c r="D28" s="21" t="s">
        <v>2076</v>
      </c>
      <c r="E28" s="21" t="s">
        <v>2076</v>
      </c>
      <c r="F28" s="21" t="s">
        <v>2044</v>
      </c>
      <c r="G28" s="21" t="s">
        <v>2087</v>
      </c>
      <c r="H28" s="21" t="s">
        <v>2052</v>
      </c>
      <c r="I28" s="21" t="s">
        <v>2047</v>
      </c>
      <c r="J28" s="21" t="s">
        <v>2106</v>
      </c>
    </row>
    <row r="29" s="7" customFormat="1" ht="60" customHeight="1" spans="1:10">
      <c r="A29" s="22" t="s">
        <v>2113</v>
      </c>
      <c r="B29" s="21"/>
      <c r="C29" s="21"/>
      <c r="D29" s="21"/>
      <c r="E29" s="21"/>
      <c r="F29" s="21"/>
      <c r="G29" s="21"/>
      <c r="H29" s="21"/>
      <c r="I29" s="21"/>
      <c r="J29" s="21"/>
    </row>
    <row r="30" s="7" customFormat="1" ht="75" spans="1:10">
      <c r="A30" s="25" t="s">
        <v>2114</v>
      </c>
      <c r="B30" s="25" t="s">
        <v>2115</v>
      </c>
      <c r="C30" s="25" t="s">
        <v>2041</v>
      </c>
      <c r="D30" s="21" t="s">
        <v>2042</v>
      </c>
      <c r="E30" s="21" t="s">
        <v>2116</v>
      </c>
      <c r="F30" s="21" t="s">
        <v>2064</v>
      </c>
      <c r="G30" s="21" t="s">
        <v>2117</v>
      </c>
      <c r="H30" s="21" t="s">
        <v>2118</v>
      </c>
      <c r="I30" s="21" t="s">
        <v>2047</v>
      </c>
      <c r="J30" s="21" t="s">
        <v>2119</v>
      </c>
    </row>
    <row r="31" s="7" customFormat="1" ht="124" customHeight="1" spans="1:10">
      <c r="A31" s="23"/>
      <c r="B31" s="23"/>
      <c r="C31" s="23"/>
      <c r="D31" s="21" t="s">
        <v>2093</v>
      </c>
      <c r="E31" s="21" t="s">
        <v>2120</v>
      </c>
      <c r="F31" s="21" t="s">
        <v>2044</v>
      </c>
      <c r="G31" s="21" t="s">
        <v>2051</v>
      </c>
      <c r="H31" s="21" t="s">
        <v>2052</v>
      </c>
      <c r="I31" s="21" t="s">
        <v>2059</v>
      </c>
      <c r="J31" s="21" t="s">
        <v>2121</v>
      </c>
    </row>
    <row r="32" s="7" customFormat="1" ht="37.5" spans="1:10">
      <c r="A32" s="23"/>
      <c r="B32" s="23"/>
      <c r="C32" s="24"/>
      <c r="D32" s="21" t="s">
        <v>2049</v>
      </c>
      <c r="E32" s="21" t="s">
        <v>2122</v>
      </c>
      <c r="F32" s="21" t="s">
        <v>2044</v>
      </c>
      <c r="G32" s="21" t="s">
        <v>2051</v>
      </c>
      <c r="H32" s="21" t="s">
        <v>2052</v>
      </c>
      <c r="I32" s="21" t="s">
        <v>2059</v>
      </c>
      <c r="J32" s="21" t="s">
        <v>2123</v>
      </c>
    </row>
    <row r="33" s="7" customFormat="1" ht="225" spans="1:10">
      <c r="A33" s="23"/>
      <c r="B33" s="23"/>
      <c r="C33" s="25" t="s">
        <v>2054</v>
      </c>
      <c r="D33" s="21" t="s">
        <v>2124</v>
      </c>
      <c r="E33" s="21" t="s">
        <v>2125</v>
      </c>
      <c r="F33" s="21" t="s">
        <v>2044</v>
      </c>
      <c r="G33" s="21" t="s">
        <v>2051</v>
      </c>
      <c r="H33" s="21" t="s">
        <v>2052</v>
      </c>
      <c r="I33" s="21" t="s">
        <v>2059</v>
      </c>
      <c r="J33" s="21" t="s">
        <v>2125</v>
      </c>
    </row>
    <row r="34" s="7" customFormat="1" ht="37.5" spans="1:10">
      <c r="A34" s="23"/>
      <c r="B34" s="23"/>
      <c r="C34" s="23"/>
      <c r="D34" s="25" t="s">
        <v>2073</v>
      </c>
      <c r="E34" s="21" t="s">
        <v>2126</v>
      </c>
      <c r="F34" s="21" t="s">
        <v>2044</v>
      </c>
      <c r="G34" s="21" t="s">
        <v>2051</v>
      </c>
      <c r="H34" s="21" t="s">
        <v>2052</v>
      </c>
      <c r="I34" s="21" t="s">
        <v>2059</v>
      </c>
      <c r="J34" s="21" t="s">
        <v>2126</v>
      </c>
    </row>
    <row r="35" s="7" customFormat="1" ht="37.5" spans="1:10">
      <c r="A35" s="23"/>
      <c r="B35" s="23"/>
      <c r="C35" s="23"/>
      <c r="D35" s="25" t="s">
        <v>2127</v>
      </c>
      <c r="E35" s="21" t="s">
        <v>2128</v>
      </c>
      <c r="F35" s="21" t="s">
        <v>2044</v>
      </c>
      <c r="G35" s="21" t="s">
        <v>2051</v>
      </c>
      <c r="H35" s="21" t="s">
        <v>2052</v>
      </c>
      <c r="I35" s="21" t="s">
        <v>2059</v>
      </c>
      <c r="J35" s="21" t="s">
        <v>2128</v>
      </c>
    </row>
    <row r="36" s="7" customFormat="1" ht="37.5" spans="1:10">
      <c r="A36" s="23"/>
      <c r="B36" s="23"/>
      <c r="C36" s="23"/>
      <c r="D36" s="25" t="s">
        <v>2129</v>
      </c>
      <c r="E36" s="21" t="s">
        <v>2130</v>
      </c>
      <c r="F36" s="21" t="s">
        <v>2044</v>
      </c>
      <c r="G36" s="21" t="s">
        <v>2051</v>
      </c>
      <c r="H36" s="21" t="s">
        <v>2052</v>
      </c>
      <c r="I36" s="21" t="s">
        <v>2059</v>
      </c>
      <c r="J36" s="21" t="s">
        <v>2130</v>
      </c>
    </row>
    <row r="37" s="7" customFormat="1" ht="37.5" spans="1:10">
      <c r="A37" s="24"/>
      <c r="B37" s="24"/>
      <c r="C37" s="21" t="s">
        <v>2061</v>
      </c>
      <c r="D37" s="21" t="s">
        <v>2076</v>
      </c>
      <c r="E37" s="21" t="s">
        <v>2131</v>
      </c>
      <c r="F37" s="21" t="s">
        <v>2044</v>
      </c>
      <c r="G37" s="21" t="s">
        <v>2051</v>
      </c>
      <c r="H37" s="21" t="s">
        <v>2052</v>
      </c>
      <c r="I37" s="21" t="s">
        <v>2059</v>
      </c>
      <c r="J37" s="21" t="s">
        <v>2131</v>
      </c>
    </row>
    <row r="38" s="7" customFormat="1" ht="18.75" spans="1:10">
      <c r="A38" s="25" t="s">
        <v>2132</v>
      </c>
      <c r="B38" s="25" t="s">
        <v>2133</v>
      </c>
      <c r="C38" s="25" t="s">
        <v>2041</v>
      </c>
      <c r="D38" s="21" t="s">
        <v>2042</v>
      </c>
      <c r="E38" s="21" t="s">
        <v>2134</v>
      </c>
      <c r="F38" s="21" t="s">
        <v>2044</v>
      </c>
      <c r="G38" s="21" t="s">
        <v>2051</v>
      </c>
      <c r="H38" s="21" t="s">
        <v>2052</v>
      </c>
      <c r="I38" s="21" t="s">
        <v>2059</v>
      </c>
      <c r="J38" s="21" t="s">
        <v>2135</v>
      </c>
    </row>
    <row r="39" s="7" customFormat="1" ht="18.75" spans="1:10">
      <c r="A39" s="23"/>
      <c r="B39" s="23"/>
      <c r="C39" s="23"/>
      <c r="D39" s="21" t="s">
        <v>2093</v>
      </c>
      <c r="E39" s="21" t="s">
        <v>2136</v>
      </c>
      <c r="F39" s="21" t="s">
        <v>2044</v>
      </c>
      <c r="G39" s="21" t="s">
        <v>2051</v>
      </c>
      <c r="H39" s="21" t="s">
        <v>2052</v>
      </c>
      <c r="I39" s="21" t="s">
        <v>2059</v>
      </c>
      <c r="J39" s="21" t="s">
        <v>2136</v>
      </c>
    </row>
    <row r="40" s="7" customFormat="1" ht="37.5" spans="1:10">
      <c r="A40" s="23"/>
      <c r="B40" s="23"/>
      <c r="C40" s="24"/>
      <c r="D40" s="21" t="s">
        <v>2049</v>
      </c>
      <c r="E40" s="21" t="s">
        <v>2122</v>
      </c>
      <c r="F40" s="21" t="s">
        <v>2044</v>
      </c>
      <c r="G40" s="21" t="s">
        <v>2051</v>
      </c>
      <c r="H40" s="21" t="s">
        <v>2052</v>
      </c>
      <c r="I40" s="21" t="s">
        <v>2059</v>
      </c>
      <c r="J40" s="21" t="s">
        <v>2122</v>
      </c>
    </row>
    <row r="41" s="7" customFormat="1" ht="225" spans="1:10">
      <c r="A41" s="23"/>
      <c r="B41" s="23"/>
      <c r="C41" s="25" t="s">
        <v>2054</v>
      </c>
      <c r="D41" s="21" t="s">
        <v>2124</v>
      </c>
      <c r="E41" s="21" t="s">
        <v>2137</v>
      </c>
      <c r="F41" s="21" t="s">
        <v>2044</v>
      </c>
      <c r="G41" s="21" t="s">
        <v>2051</v>
      </c>
      <c r="H41" s="21" t="s">
        <v>2052</v>
      </c>
      <c r="I41" s="21" t="s">
        <v>2059</v>
      </c>
      <c r="J41" s="21" t="s">
        <v>2137</v>
      </c>
    </row>
    <row r="42" s="7" customFormat="1" ht="37.5" spans="1:10">
      <c r="A42" s="23"/>
      <c r="B42" s="23"/>
      <c r="C42" s="23"/>
      <c r="D42" s="21" t="s">
        <v>2073</v>
      </c>
      <c r="E42" s="21" t="s">
        <v>2126</v>
      </c>
      <c r="F42" s="21" t="s">
        <v>2044</v>
      </c>
      <c r="G42" s="21" t="s">
        <v>2051</v>
      </c>
      <c r="H42" s="21" t="s">
        <v>2052</v>
      </c>
      <c r="I42" s="21" t="s">
        <v>2059</v>
      </c>
      <c r="J42" s="21" t="s">
        <v>2126</v>
      </c>
    </row>
    <row r="43" s="7" customFormat="1" ht="112.5" spans="1:10">
      <c r="A43" s="23"/>
      <c r="B43" s="23"/>
      <c r="C43" s="23"/>
      <c r="D43" s="21" t="s">
        <v>2127</v>
      </c>
      <c r="E43" s="21" t="s">
        <v>2138</v>
      </c>
      <c r="F43" s="21" t="s">
        <v>2044</v>
      </c>
      <c r="G43" s="21" t="s">
        <v>2051</v>
      </c>
      <c r="H43" s="21" t="s">
        <v>2052</v>
      </c>
      <c r="I43" s="21" t="s">
        <v>2059</v>
      </c>
      <c r="J43" s="21" t="s">
        <v>2138</v>
      </c>
    </row>
    <row r="44" s="7" customFormat="1" ht="112.5" spans="1:10">
      <c r="A44" s="23"/>
      <c r="B44" s="23"/>
      <c r="C44" s="23"/>
      <c r="D44" s="25" t="s">
        <v>2129</v>
      </c>
      <c r="E44" s="21" t="s">
        <v>2139</v>
      </c>
      <c r="F44" s="21" t="s">
        <v>2044</v>
      </c>
      <c r="G44" s="21" t="s">
        <v>2051</v>
      </c>
      <c r="H44" s="21" t="s">
        <v>2052</v>
      </c>
      <c r="I44" s="21" t="s">
        <v>2059</v>
      </c>
      <c r="J44" s="21" t="s">
        <v>2139</v>
      </c>
    </row>
    <row r="45" s="7" customFormat="1" ht="37.5" spans="1:10">
      <c r="A45" s="24"/>
      <c r="B45" s="24"/>
      <c r="C45" s="21" t="s">
        <v>2061</v>
      </c>
      <c r="D45" s="21" t="s">
        <v>2076</v>
      </c>
      <c r="E45" s="21" t="s">
        <v>2076</v>
      </c>
      <c r="F45" s="21" t="s">
        <v>2044</v>
      </c>
      <c r="G45" s="21" t="s">
        <v>2051</v>
      </c>
      <c r="H45" s="21" t="s">
        <v>2052</v>
      </c>
      <c r="I45" s="21" t="s">
        <v>2059</v>
      </c>
      <c r="J45" s="21" t="s">
        <v>2076</v>
      </c>
    </row>
  </sheetData>
  <mergeCells count="22">
    <mergeCell ref="A2:J2"/>
    <mergeCell ref="A7:A10"/>
    <mergeCell ref="A12:A14"/>
    <mergeCell ref="A16:A18"/>
    <mergeCell ref="A20:A22"/>
    <mergeCell ref="A23:A25"/>
    <mergeCell ref="A26:A28"/>
    <mergeCell ref="A30:A37"/>
    <mergeCell ref="A38:A45"/>
    <mergeCell ref="B7:B10"/>
    <mergeCell ref="B12:B14"/>
    <mergeCell ref="B16:B18"/>
    <mergeCell ref="B20:B22"/>
    <mergeCell ref="B23:B25"/>
    <mergeCell ref="B26:B28"/>
    <mergeCell ref="B30:B37"/>
    <mergeCell ref="B38:B45"/>
    <mergeCell ref="C7:C8"/>
    <mergeCell ref="C30:C32"/>
    <mergeCell ref="C33:C36"/>
    <mergeCell ref="C38:C40"/>
    <mergeCell ref="C41:C44"/>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9"/>
  <sheetViews>
    <sheetView tabSelected="1" workbookViewId="0">
      <pane ySplit="3" topLeftCell="A4" activePane="bottomLeft" state="frozen"/>
      <selection/>
      <selection pane="bottomLeft" activeCell="A1" sqref="A1:B1"/>
    </sheetView>
  </sheetViews>
  <sheetFormatPr defaultColWidth="9" defaultRowHeight="13.5" outlineLevelCol="1"/>
  <cols>
    <col min="1" max="1" width="17.25" style="1" customWidth="1"/>
    <col min="2" max="2" width="119.625" style="1" customWidth="1"/>
    <col min="3" max="16384" width="9" style="1"/>
  </cols>
  <sheetData>
    <row r="1" ht="32" customHeight="1" spans="1:2">
      <c r="A1" s="2" t="s">
        <v>2140</v>
      </c>
      <c r="B1" s="2"/>
    </row>
    <row r="3" ht="40" customHeight="1" spans="1:2">
      <c r="A3" s="3" t="s">
        <v>2141</v>
      </c>
      <c r="B3" s="4" t="s">
        <v>2142</v>
      </c>
    </row>
    <row r="4" ht="48" customHeight="1" spans="1:2">
      <c r="A4" s="5" t="s">
        <v>1233</v>
      </c>
      <c r="B4" s="6" t="s">
        <v>2143</v>
      </c>
    </row>
    <row r="5" ht="74" customHeight="1" spans="1:2">
      <c r="A5" s="5" t="s">
        <v>2144</v>
      </c>
      <c r="B5" s="6" t="s">
        <v>2145</v>
      </c>
    </row>
    <row r="6" ht="100" customHeight="1" spans="1:2">
      <c r="A6" s="5" t="s">
        <v>2146</v>
      </c>
      <c r="B6" s="6" t="s">
        <v>2147</v>
      </c>
    </row>
    <row r="7" ht="125" customHeight="1" spans="1:2">
      <c r="A7" s="5" t="s">
        <v>2148</v>
      </c>
      <c r="B7" s="6" t="s">
        <v>2149</v>
      </c>
    </row>
    <row r="8" ht="68" customHeight="1" spans="1:2">
      <c r="A8" s="6" t="s">
        <v>2150</v>
      </c>
      <c r="B8" s="6" t="s">
        <v>2151</v>
      </c>
    </row>
    <row r="9" ht="243" spans="1:2">
      <c r="A9" s="6" t="s">
        <v>2152</v>
      </c>
      <c r="B9" s="6" t="s">
        <v>2153</v>
      </c>
    </row>
  </sheetData>
  <mergeCells count="1">
    <mergeCell ref="A1:B1"/>
  </mergeCells>
  <conditionalFormatting sqref="A6">
    <cfRule type="expression" dxfId="1" priority="1" stopIfTrue="1">
      <formula>"len($A:$A)=3"</formula>
    </cfRule>
  </conditionalFormatting>
  <conditionalFormatting sqref="A4:A5 A7">
    <cfRule type="expression" dxfId="1" priority="2" stopIfTrue="1">
      <formula>"len($A:$A)=3"</formula>
    </cfRule>
  </conditionalFormatting>
  <pageMargins left="0.550694444444444" right="0.156944444444444" top="0.236111111111111" bottom="0.0388888888888889" header="0.0388888888888889" footer="0.236111111111111"/>
  <pageSetup paperSize="9" orientation="landscape"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00B0F0"/>
  </sheetPr>
  <dimension ref="A1:G1375"/>
  <sheetViews>
    <sheetView showGridLines="0" showZeros="0" view="pageBreakPreview" zoomScaleNormal="100" workbookViewId="0">
      <pane xSplit="1" ySplit="3" topLeftCell="B1350" activePane="bottomRight" state="frozen"/>
      <selection/>
      <selection pane="topRight"/>
      <selection pane="bottomLeft"/>
      <selection pane="bottomRight" activeCell="D1348" sqref="D1348"/>
    </sheetView>
  </sheetViews>
  <sheetFormatPr defaultColWidth="9" defaultRowHeight="14.25" outlineLevelCol="6"/>
  <cols>
    <col min="1" max="1" width="19.1333333333333" style="149" customWidth="1"/>
    <col min="2" max="2" width="50.6333333333333" style="149" customWidth="1"/>
    <col min="3" max="4" width="20.6333333333333" style="149" customWidth="1"/>
    <col min="5" max="5" width="20.6333333333333" style="315" customWidth="1"/>
    <col min="6" max="6" width="4" style="149" hidden="1" customWidth="1"/>
    <col min="7" max="7" width="9" style="149" hidden="1" customWidth="1"/>
    <col min="8" max="16384" width="9" style="149"/>
  </cols>
  <sheetData>
    <row r="1" s="405" customFormat="1" ht="45" customHeight="1" spans="1:6">
      <c r="A1" s="407"/>
      <c r="B1" s="407" t="s">
        <v>136</v>
      </c>
      <c r="C1" s="407"/>
      <c r="D1" s="407"/>
      <c r="E1" s="407"/>
      <c r="F1" s="408"/>
    </row>
    <row r="2" s="214" customFormat="1" ht="20.1" customHeight="1" spans="1:5">
      <c r="A2" s="409"/>
      <c r="B2" s="410"/>
      <c r="C2" s="411"/>
      <c r="D2" s="412"/>
      <c r="E2" s="412" t="s">
        <v>2</v>
      </c>
    </row>
    <row r="3" s="150" customFormat="1" ht="45" customHeight="1" spans="1:7">
      <c r="A3" s="413" t="s">
        <v>3</v>
      </c>
      <c r="B3" s="414" t="s">
        <v>4</v>
      </c>
      <c r="C3" s="413" t="s">
        <v>130</v>
      </c>
      <c r="D3" s="413" t="s">
        <v>6</v>
      </c>
      <c r="E3" s="413" t="s">
        <v>131</v>
      </c>
      <c r="F3" s="387" t="s">
        <v>8</v>
      </c>
      <c r="G3" s="150" t="s">
        <v>137</v>
      </c>
    </row>
    <row r="4" ht="36" customHeight="1" spans="1:7">
      <c r="A4" s="415">
        <v>201</v>
      </c>
      <c r="B4" s="287" t="s">
        <v>71</v>
      </c>
      <c r="C4" s="323">
        <v>14686</v>
      </c>
      <c r="D4" s="323">
        <v>16386</v>
      </c>
      <c r="E4" s="342">
        <f>IF(C4&gt;0,D4/C4-1,IF(C4&lt;0,-(D4/C4-1),""))</f>
        <v>0.116</v>
      </c>
      <c r="F4" s="262" t="str">
        <f t="shared" ref="F4:F67" si="0">IF(LEN(A4)=3,"是",IF(B4&lt;&gt;"",IF(SUM(C4:D4)&lt;&gt;0,"是","否"),"是"))</f>
        <v>是</v>
      </c>
      <c r="G4" s="149" t="str">
        <f t="shared" ref="G4:G67" si="1">IF(LEN(A4)=3,"类",IF(LEN(A4)=5,"款","项"))</f>
        <v>类</v>
      </c>
    </row>
    <row r="5" ht="36" customHeight="1" spans="1:7">
      <c r="A5" s="415">
        <v>20101</v>
      </c>
      <c r="B5" s="287" t="s">
        <v>138</v>
      </c>
      <c r="C5" s="323">
        <v>719</v>
      </c>
      <c r="D5" s="323">
        <v>830</v>
      </c>
      <c r="E5" s="342">
        <f t="shared" ref="E5:E68" si="2">IF(C5&gt;0,D5/C5-1,IF(C5&lt;0,-(D5/C5-1),""))</f>
        <v>0.154</v>
      </c>
      <c r="F5" s="262" t="str">
        <f t="shared" si="0"/>
        <v>是</v>
      </c>
      <c r="G5" s="149" t="str">
        <f t="shared" si="1"/>
        <v>款</v>
      </c>
    </row>
    <row r="6" ht="36" customHeight="1" spans="1:7">
      <c r="A6" s="416">
        <v>2010101</v>
      </c>
      <c r="B6" s="294" t="s">
        <v>139</v>
      </c>
      <c r="C6" s="300">
        <v>709</v>
      </c>
      <c r="D6" s="323">
        <v>769</v>
      </c>
      <c r="E6" s="342">
        <f t="shared" si="2"/>
        <v>0.085</v>
      </c>
      <c r="F6" s="262" t="str">
        <f t="shared" si="0"/>
        <v>是</v>
      </c>
      <c r="G6" s="149" t="str">
        <f t="shared" si="1"/>
        <v>项</v>
      </c>
    </row>
    <row r="7" ht="36" customHeight="1" spans="1:7">
      <c r="A7" s="416">
        <v>2010102</v>
      </c>
      <c r="B7" s="294" t="s">
        <v>140</v>
      </c>
      <c r="C7" s="300"/>
      <c r="D7" s="323"/>
      <c r="E7" s="342" t="str">
        <f t="shared" si="2"/>
        <v/>
      </c>
      <c r="F7" s="262" t="str">
        <f t="shared" si="0"/>
        <v>否</v>
      </c>
      <c r="G7" s="149" t="str">
        <f t="shared" si="1"/>
        <v>项</v>
      </c>
    </row>
    <row r="8" ht="36" customHeight="1" spans="1:7">
      <c r="A8" s="416">
        <v>2010103</v>
      </c>
      <c r="B8" s="294" t="s">
        <v>141</v>
      </c>
      <c r="C8" s="300">
        <v>10</v>
      </c>
      <c r="D8" s="323"/>
      <c r="E8" s="342">
        <f t="shared" si="2"/>
        <v>-1</v>
      </c>
      <c r="F8" s="262" t="str">
        <f t="shared" si="0"/>
        <v>是</v>
      </c>
      <c r="G8" s="149" t="str">
        <f t="shared" si="1"/>
        <v>项</v>
      </c>
    </row>
    <row r="9" ht="36" customHeight="1" spans="1:7">
      <c r="A9" s="416">
        <v>2010104</v>
      </c>
      <c r="B9" s="294" t="s">
        <v>142</v>
      </c>
      <c r="C9" s="300"/>
      <c r="D9" s="323"/>
      <c r="E9" s="342" t="str">
        <f t="shared" si="2"/>
        <v/>
      </c>
      <c r="F9" s="262" t="str">
        <f t="shared" si="0"/>
        <v>否</v>
      </c>
      <c r="G9" s="149" t="str">
        <f t="shared" si="1"/>
        <v>项</v>
      </c>
    </row>
    <row r="10" ht="36" customHeight="1" spans="1:7">
      <c r="A10" s="416">
        <v>2010105</v>
      </c>
      <c r="B10" s="294" t="s">
        <v>143</v>
      </c>
      <c r="C10" s="300"/>
      <c r="D10" s="323"/>
      <c r="E10" s="342" t="str">
        <f t="shared" si="2"/>
        <v/>
      </c>
      <c r="F10" s="262" t="str">
        <f t="shared" si="0"/>
        <v>否</v>
      </c>
      <c r="G10" s="149" t="str">
        <f t="shared" si="1"/>
        <v>项</v>
      </c>
    </row>
    <row r="11" ht="36" customHeight="1" spans="1:7">
      <c r="A11" s="416">
        <v>2010106</v>
      </c>
      <c r="B11" s="294" t="s">
        <v>144</v>
      </c>
      <c r="C11" s="300"/>
      <c r="D11" s="323"/>
      <c r="E11" s="342" t="str">
        <f t="shared" si="2"/>
        <v/>
      </c>
      <c r="F11" s="262" t="str">
        <f t="shared" si="0"/>
        <v>否</v>
      </c>
      <c r="G11" s="149" t="str">
        <f t="shared" si="1"/>
        <v>项</v>
      </c>
    </row>
    <row r="12" ht="36" customHeight="1" spans="1:7">
      <c r="A12" s="416">
        <v>2010107</v>
      </c>
      <c r="B12" s="294" t="s">
        <v>145</v>
      </c>
      <c r="C12" s="300"/>
      <c r="D12" s="323"/>
      <c r="E12" s="342" t="str">
        <f t="shared" si="2"/>
        <v/>
      </c>
      <c r="F12" s="262" t="str">
        <f t="shared" si="0"/>
        <v>否</v>
      </c>
      <c r="G12" s="149" t="str">
        <f t="shared" si="1"/>
        <v>项</v>
      </c>
    </row>
    <row r="13" ht="36" customHeight="1" spans="1:7">
      <c r="A13" s="416">
        <v>2010108</v>
      </c>
      <c r="B13" s="294" t="s">
        <v>146</v>
      </c>
      <c r="C13" s="300"/>
      <c r="D13" s="323">
        <v>61</v>
      </c>
      <c r="E13" s="342" t="str">
        <f t="shared" si="2"/>
        <v/>
      </c>
      <c r="F13" s="262" t="str">
        <f t="shared" si="0"/>
        <v>是</v>
      </c>
      <c r="G13" s="149" t="str">
        <f t="shared" si="1"/>
        <v>项</v>
      </c>
    </row>
    <row r="14" ht="36" customHeight="1" spans="1:7">
      <c r="A14" s="416">
        <v>2010109</v>
      </c>
      <c r="B14" s="294" t="s">
        <v>147</v>
      </c>
      <c r="C14" s="300"/>
      <c r="D14" s="323"/>
      <c r="E14" s="342" t="str">
        <f t="shared" si="2"/>
        <v/>
      </c>
      <c r="F14" s="262" t="str">
        <f t="shared" si="0"/>
        <v>否</v>
      </c>
      <c r="G14" s="149" t="str">
        <f t="shared" si="1"/>
        <v>项</v>
      </c>
    </row>
    <row r="15" ht="36" customHeight="1" spans="1:7">
      <c r="A15" s="416">
        <v>2010150</v>
      </c>
      <c r="B15" s="294" t="s">
        <v>148</v>
      </c>
      <c r="C15" s="300"/>
      <c r="D15" s="323"/>
      <c r="E15" s="342" t="str">
        <f t="shared" si="2"/>
        <v/>
      </c>
      <c r="F15" s="262" t="str">
        <f t="shared" si="0"/>
        <v>否</v>
      </c>
      <c r="G15" s="149" t="str">
        <f t="shared" si="1"/>
        <v>项</v>
      </c>
    </row>
    <row r="16" ht="36" customHeight="1" spans="1:7">
      <c r="A16" s="416">
        <v>2010199</v>
      </c>
      <c r="B16" s="294" t="s">
        <v>149</v>
      </c>
      <c r="C16" s="300"/>
      <c r="D16" s="323"/>
      <c r="E16" s="342" t="str">
        <f t="shared" si="2"/>
        <v/>
      </c>
      <c r="F16" s="262" t="str">
        <f t="shared" si="0"/>
        <v>否</v>
      </c>
      <c r="G16" s="149" t="str">
        <f t="shared" si="1"/>
        <v>项</v>
      </c>
    </row>
    <row r="17" ht="36" customHeight="1" spans="1:7">
      <c r="A17" s="415">
        <v>20102</v>
      </c>
      <c r="B17" s="287" t="s">
        <v>150</v>
      </c>
      <c r="C17" s="323">
        <v>849</v>
      </c>
      <c r="D17" s="323">
        <v>931</v>
      </c>
      <c r="E17" s="342">
        <f t="shared" si="2"/>
        <v>0.097</v>
      </c>
      <c r="F17" s="262" t="str">
        <f t="shared" si="0"/>
        <v>是</v>
      </c>
      <c r="G17" s="149" t="str">
        <f t="shared" si="1"/>
        <v>款</v>
      </c>
    </row>
    <row r="18" ht="36" customHeight="1" spans="1:7">
      <c r="A18" s="416">
        <v>2010201</v>
      </c>
      <c r="B18" s="294" t="s">
        <v>139</v>
      </c>
      <c r="C18" s="300">
        <v>849</v>
      </c>
      <c r="D18" s="323">
        <v>931</v>
      </c>
      <c r="E18" s="342">
        <f t="shared" si="2"/>
        <v>0.097</v>
      </c>
      <c r="F18" s="262" t="str">
        <f t="shared" si="0"/>
        <v>是</v>
      </c>
      <c r="G18" s="149" t="str">
        <f t="shared" si="1"/>
        <v>项</v>
      </c>
    </row>
    <row r="19" ht="36" customHeight="1" spans="1:7">
      <c r="A19" s="416">
        <v>2010202</v>
      </c>
      <c r="B19" s="294" t="s">
        <v>140</v>
      </c>
      <c r="C19" s="300"/>
      <c r="D19" s="323"/>
      <c r="E19" s="342" t="str">
        <f t="shared" si="2"/>
        <v/>
      </c>
      <c r="F19" s="262" t="str">
        <f t="shared" si="0"/>
        <v>否</v>
      </c>
      <c r="G19" s="149" t="str">
        <f t="shared" si="1"/>
        <v>项</v>
      </c>
    </row>
    <row r="20" ht="36" customHeight="1" spans="1:7">
      <c r="A20" s="416">
        <v>2010203</v>
      </c>
      <c r="B20" s="294" t="s">
        <v>141</v>
      </c>
      <c r="C20" s="300"/>
      <c r="D20" s="323"/>
      <c r="E20" s="342" t="str">
        <f t="shared" si="2"/>
        <v/>
      </c>
      <c r="F20" s="262" t="str">
        <f t="shared" si="0"/>
        <v>否</v>
      </c>
      <c r="G20" s="149" t="str">
        <f t="shared" si="1"/>
        <v>项</v>
      </c>
    </row>
    <row r="21" ht="36" customHeight="1" spans="1:7">
      <c r="A21" s="416">
        <v>2010204</v>
      </c>
      <c r="B21" s="294" t="s">
        <v>151</v>
      </c>
      <c r="C21" s="300"/>
      <c r="D21" s="323"/>
      <c r="E21" s="342" t="str">
        <f t="shared" si="2"/>
        <v/>
      </c>
      <c r="F21" s="262" t="str">
        <f t="shared" si="0"/>
        <v>否</v>
      </c>
      <c r="G21" s="149" t="str">
        <f t="shared" si="1"/>
        <v>项</v>
      </c>
    </row>
    <row r="22" ht="36" customHeight="1" spans="1:7">
      <c r="A22" s="416">
        <v>2010205</v>
      </c>
      <c r="B22" s="294" t="s">
        <v>152</v>
      </c>
      <c r="C22" s="300"/>
      <c r="D22" s="323"/>
      <c r="E22" s="342" t="str">
        <f t="shared" si="2"/>
        <v/>
      </c>
      <c r="F22" s="262" t="str">
        <f t="shared" si="0"/>
        <v>否</v>
      </c>
      <c r="G22" s="149" t="str">
        <f t="shared" si="1"/>
        <v>项</v>
      </c>
    </row>
    <row r="23" ht="36" customHeight="1" spans="1:7">
      <c r="A23" s="416">
        <v>2010206</v>
      </c>
      <c r="B23" s="294" t="s">
        <v>153</v>
      </c>
      <c r="C23" s="300"/>
      <c r="D23" s="323"/>
      <c r="E23" s="342" t="str">
        <f t="shared" si="2"/>
        <v/>
      </c>
      <c r="F23" s="262" t="str">
        <f t="shared" si="0"/>
        <v>否</v>
      </c>
      <c r="G23" s="149" t="str">
        <f t="shared" si="1"/>
        <v>项</v>
      </c>
    </row>
    <row r="24" ht="36" customHeight="1" spans="1:7">
      <c r="A24" s="416">
        <v>2010250</v>
      </c>
      <c r="B24" s="294" t="s">
        <v>148</v>
      </c>
      <c r="C24" s="300"/>
      <c r="D24" s="323"/>
      <c r="E24" s="342" t="str">
        <f t="shared" si="2"/>
        <v/>
      </c>
      <c r="F24" s="262" t="str">
        <f t="shared" si="0"/>
        <v>否</v>
      </c>
      <c r="G24" s="149" t="str">
        <f t="shared" si="1"/>
        <v>项</v>
      </c>
    </row>
    <row r="25" ht="36" customHeight="1" spans="1:7">
      <c r="A25" s="416">
        <v>2010299</v>
      </c>
      <c r="B25" s="294" t="s">
        <v>154</v>
      </c>
      <c r="C25" s="300"/>
      <c r="D25" s="323"/>
      <c r="E25" s="342" t="str">
        <f t="shared" si="2"/>
        <v/>
      </c>
      <c r="F25" s="262" t="str">
        <f t="shared" si="0"/>
        <v>否</v>
      </c>
      <c r="G25" s="149" t="str">
        <f t="shared" si="1"/>
        <v>项</v>
      </c>
    </row>
    <row r="26" ht="36" customHeight="1" spans="1:7">
      <c r="A26" s="415">
        <v>20103</v>
      </c>
      <c r="B26" s="287" t="s">
        <v>155</v>
      </c>
      <c r="C26" s="323">
        <v>5691</v>
      </c>
      <c r="D26" s="323">
        <v>5894</v>
      </c>
      <c r="E26" s="342">
        <f t="shared" si="2"/>
        <v>0.036</v>
      </c>
      <c r="F26" s="262" t="str">
        <f t="shared" si="0"/>
        <v>是</v>
      </c>
      <c r="G26" s="149" t="str">
        <f t="shared" si="1"/>
        <v>款</v>
      </c>
    </row>
    <row r="27" ht="36" customHeight="1" spans="1:7">
      <c r="A27" s="416">
        <v>2010301</v>
      </c>
      <c r="B27" s="294" t="s">
        <v>139</v>
      </c>
      <c r="C27" s="300">
        <v>4664</v>
      </c>
      <c r="D27" s="323">
        <v>4689</v>
      </c>
      <c r="E27" s="342">
        <f t="shared" si="2"/>
        <v>0.005</v>
      </c>
      <c r="F27" s="262" t="str">
        <f t="shared" si="0"/>
        <v>是</v>
      </c>
      <c r="G27" s="149" t="str">
        <f t="shared" si="1"/>
        <v>项</v>
      </c>
    </row>
    <row r="28" ht="36" customHeight="1" spans="1:7">
      <c r="A28" s="416">
        <v>2010302</v>
      </c>
      <c r="B28" s="294" t="s">
        <v>140</v>
      </c>
      <c r="C28" s="300"/>
      <c r="D28" s="323"/>
      <c r="E28" s="342" t="str">
        <f t="shared" si="2"/>
        <v/>
      </c>
      <c r="F28" s="262" t="str">
        <f t="shared" si="0"/>
        <v>否</v>
      </c>
      <c r="G28" s="149" t="str">
        <f t="shared" si="1"/>
        <v>项</v>
      </c>
    </row>
    <row r="29" ht="36" customHeight="1" spans="1:7">
      <c r="A29" s="416">
        <v>2010303</v>
      </c>
      <c r="B29" s="294" t="s">
        <v>141</v>
      </c>
      <c r="C29" s="300">
        <v>436</v>
      </c>
      <c r="D29" s="323">
        <v>465</v>
      </c>
      <c r="E29" s="342">
        <f t="shared" si="2"/>
        <v>0.067</v>
      </c>
      <c r="F29" s="262" t="str">
        <f t="shared" si="0"/>
        <v>是</v>
      </c>
      <c r="G29" s="149" t="str">
        <f t="shared" si="1"/>
        <v>项</v>
      </c>
    </row>
    <row r="30" ht="36" customHeight="1" spans="1:7">
      <c r="A30" s="416">
        <v>2010304</v>
      </c>
      <c r="B30" s="294" t="s">
        <v>156</v>
      </c>
      <c r="C30" s="300"/>
      <c r="D30" s="323"/>
      <c r="E30" s="342" t="str">
        <f t="shared" si="2"/>
        <v/>
      </c>
      <c r="F30" s="262" t="str">
        <f t="shared" si="0"/>
        <v>否</v>
      </c>
      <c r="G30" s="149" t="str">
        <f t="shared" si="1"/>
        <v>项</v>
      </c>
    </row>
    <row r="31" ht="36" customHeight="1" spans="1:7">
      <c r="A31" s="416">
        <v>2010305</v>
      </c>
      <c r="B31" s="294" t="s">
        <v>157</v>
      </c>
      <c r="C31" s="300"/>
      <c r="D31" s="323"/>
      <c r="E31" s="342" t="str">
        <f t="shared" si="2"/>
        <v/>
      </c>
      <c r="F31" s="262" t="str">
        <f t="shared" si="0"/>
        <v>否</v>
      </c>
      <c r="G31" s="149" t="str">
        <f t="shared" si="1"/>
        <v>项</v>
      </c>
    </row>
    <row r="32" ht="36" customHeight="1" spans="1:7">
      <c r="A32" s="416">
        <v>2010306</v>
      </c>
      <c r="B32" s="294" t="s">
        <v>158</v>
      </c>
      <c r="C32" s="300"/>
      <c r="D32" s="323"/>
      <c r="E32" s="342" t="str">
        <f t="shared" si="2"/>
        <v/>
      </c>
      <c r="F32" s="262" t="str">
        <f t="shared" si="0"/>
        <v>否</v>
      </c>
      <c r="G32" s="149" t="str">
        <f t="shared" si="1"/>
        <v>项</v>
      </c>
    </row>
    <row r="33" ht="36" customHeight="1" spans="1:7">
      <c r="A33" s="416">
        <v>2010308</v>
      </c>
      <c r="B33" s="294" t="s">
        <v>159</v>
      </c>
      <c r="C33" s="300"/>
      <c r="D33" s="323"/>
      <c r="E33" s="342" t="str">
        <f t="shared" si="2"/>
        <v/>
      </c>
      <c r="F33" s="262" t="str">
        <f t="shared" si="0"/>
        <v>否</v>
      </c>
      <c r="G33" s="149" t="str">
        <f t="shared" si="1"/>
        <v>项</v>
      </c>
    </row>
    <row r="34" ht="36" customHeight="1" spans="1:7">
      <c r="A34" s="416">
        <v>2010309</v>
      </c>
      <c r="B34" s="294" t="s">
        <v>160</v>
      </c>
      <c r="C34" s="300"/>
      <c r="D34" s="323"/>
      <c r="E34" s="342" t="str">
        <f t="shared" si="2"/>
        <v/>
      </c>
      <c r="F34" s="262" t="str">
        <f t="shared" si="0"/>
        <v>否</v>
      </c>
      <c r="G34" s="149" t="str">
        <f t="shared" si="1"/>
        <v>项</v>
      </c>
    </row>
    <row r="35" ht="36" customHeight="1" spans="1:7">
      <c r="A35" s="416">
        <v>2010350</v>
      </c>
      <c r="B35" s="294" t="s">
        <v>148</v>
      </c>
      <c r="C35" s="300">
        <v>333</v>
      </c>
      <c r="D35" s="323">
        <v>482</v>
      </c>
      <c r="E35" s="342">
        <f t="shared" si="2"/>
        <v>0.447</v>
      </c>
      <c r="F35" s="262" t="str">
        <f t="shared" si="0"/>
        <v>是</v>
      </c>
      <c r="G35" s="149" t="str">
        <f t="shared" si="1"/>
        <v>项</v>
      </c>
    </row>
    <row r="36" ht="36" customHeight="1" spans="1:7">
      <c r="A36" s="417">
        <v>2010399</v>
      </c>
      <c r="B36" s="294" t="s">
        <v>161</v>
      </c>
      <c r="C36" s="300">
        <v>258</v>
      </c>
      <c r="D36" s="323">
        <v>258</v>
      </c>
      <c r="E36" s="342">
        <f t="shared" si="2"/>
        <v>0</v>
      </c>
      <c r="F36" s="262" t="str">
        <f t="shared" si="0"/>
        <v>是</v>
      </c>
      <c r="G36" s="149" t="str">
        <f t="shared" si="1"/>
        <v>项</v>
      </c>
    </row>
    <row r="37" ht="36" customHeight="1" spans="1:7">
      <c r="A37" s="415">
        <v>20104</v>
      </c>
      <c r="B37" s="287" t="s">
        <v>162</v>
      </c>
      <c r="C37" s="323">
        <v>389</v>
      </c>
      <c r="D37" s="323">
        <v>442</v>
      </c>
      <c r="E37" s="342">
        <f t="shared" si="2"/>
        <v>0.136</v>
      </c>
      <c r="F37" s="262" t="str">
        <f t="shared" si="0"/>
        <v>是</v>
      </c>
      <c r="G37" s="149" t="str">
        <f t="shared" si="1"/>
        <v>款</v>
      </c>
    </row>
    <row r="38" ht="36" customHeight="1" spans="1:7">
      <c r="A38" s="416">
        <v>2010401</v>
      </c>
      <c r="B38" s="294" t="s">
        <v>139</v>
      </c>
      <c r="C38" s="300">
        <v>320</v>
      </c>
      <c r="D38" s="323">
        <v>318</v>
      </c>
      <c r="E38" s="342">
        <f t="shared" si="2"/>
        <v>-0.006</v>
      </c>
      <c r="F38" s="262" t="str">
        <f t="shared" si="0"/>
        <v>是</v>
      </c>
      <c r="G38" s="149" t="str">
        <f t="shared" si="1"/>
        <v>项</v>
      </c>
    </row>
    <row r="39" ht="36" customHeight="1" spans="1:7">
      <c r="A39" s="416">
        <v>2010402</v>
      </c>
      <c r="B39" s="294" t="s">
        <v>140</v>
      </c>
      <c r="C39" s="300"/>
      <c r="D39" s="323"/>
      <c r="E39" s="342" t="str">
        <f t="shared" si="2"/>
        <v/>
      </c>
      <c r="F39" s="262" t="str">
        <f t="shared" si="0"/>
        <v>否</v>
      </c>
      <c r="G39" s="149" t="str">
        <f t="shared" si="1"/>
        <v>项</v>
      </c>
    </row>
    <row r="40" ht="36" customHeight="1" spans="1:7">
      <c r="A40" s="416">
        <v>2010403</v>
      </c>
      <c r="B40" s="294" t="s">
        <v>141</v>
      </c>
      <c r="C40" s="300"/>
      <c r="D40" s="323"/>
      <c r="E40" s="342" t="str">
        <f t="shared" si="2"/>
        <v/>
      </c>
      <c r="F40" s="262" t="str">
        <f t="shared" si="0"/>
        <v>否</v>
      </c>
      <c r="G40" s="149" t="str">
        <f t="shared" si="1"/>
        <v>项</v>
      </c>
    </row>
    <row r="41" ht="36" customHeight="1" spans="1:7">
      <c r="A41" s="416">
        <v>2010404</v>
      </c>
      <c r="B41" s="294" t="s">
        <v>163</v>
      </c>
      <c r="C41" s="300"/>
      <c r="D41" s="323"/>
      <c r="E41" s="342" t="str">
        <f t="shared" si="2"/>
        <v/>
      </c>
      <c r="F41" s="262" t="str">
        <f t="shared" si="0"/>
        <v>否</v>
      </c>
      <c r="G41" s="149" t="str">
        <f t="shared" si="1"/>
        <v>项</v>
      </c>
    </row>
    <row r="42" ht="36" customHeight="1" spans="1:7">
      <c r="A42" s="416">
        <v>2010405</v>
      </c>
      <c r="B42" s="294" t="s">
        <v>164</v>
      </c>
      <c r="C42" s="300"/>
      <c r="D42" s="323"/>
      <c r="E42" s="342" t="str">
        <f t="shared" si="2"/>
        <v/>
      </c>
      <c r="F42" s="262" t="str">
        <f t="shared" si="0"/>
        <v>否</v>
      </c>
      <c r="G42" s="149" t="str">
        <f t="shared" si="1"/>
        <v>项</v>
      </c>
    </row>
    <row r="43" ht="36" customHeight="1" spans="1:7">
      <c r="A43" s="416">
        <v>2010406</v>
      </c>
      <c r="B43" s="294" t="s">
        <v>165</v>
      </c>
      <c r="C43" s="300"/>
      <c r="D43" s="323"/>
      <c r="E43" s="342" t="str">
        <f t="shared" si="2"/>
        <v/>
      </c>
      <c r="F43" s="262" t="str">
        <f t="shared" si="0"/>
        <v>否</v>
      </c>
      <c r="G43" s="149" t="str">
        <f t="shared" si="1"/>
        <v>项</v>
      </c>
    </row>
    <row r="44" ht="36" customHeight="1" spans="1:7">
      <c r="A44" s="416">
        <v>2010407</v>
      </c>
      <c r="B44" s="294" t="s">
        <v>166</v>
      </c>
      <c r="C44" s="300"/>
      <c r="D44" s="323"/>
      <c r="E44" s="342" t="str">
        <f t="shared" si="2"/>
        <v/>
      </c>
      <c r="F44" s="262" t="str">
        <f t="shared" si="0"/>
        <v>否</v>
      </c>
      <c r="G44" s="149" t="str">
        <f t="shared" si="1"/>
        <v>项</v>
      </c>
    </row>
    <row r="45" ht="36" customHeight="1" spans="1:7">
      <c r="A45" s="416">
        <v>2010408</v>
      </c>
      <c r="B45" s="294" t="s">
        <v>167</v>
      </c>
      <c r="C45" s="300"/>
      <c r="D45" s="323"/>
      <c r="E45" s="342" t="str">
        <f t="shared" si="2"/>
        <v/>
      </c>
      <c r="F45" s="262" t="str">
        <f t="shared" si="0"/>
        <v>否</v>
      </c>
      <c r="G45" s="149" t="str">
        <f t="shared" si="1"/>
        <v>项</v>
      </c>
    </row>
    <row r="46" ht="36" customHeight="1" spans="1:7">
      <c r="A46" s="416">
        <v>2010450</v>
      </c>
      <c r="B46" s="294" t="s">
        <v>148</v>
      </c>
      <c r="C46" s="300">
        <v>69</v>
      </c>
      <c r="D46" s="323">
        <v>124</v>
      </c>
      <c r="E46" s="342">
        <f t="shared" si="2"/>
        <v>0.797</v>
      </c>
      <c r="F46" s="262" t="str">
        <f t="shared" si="0"/>
        <v>是</v>
      </c>
      <c r="G46" s="149" t="str">
        <f t="shared" si="1"/>
        <v>项</v>
      </c>
    </row>
    <row r="47" ht="36" customHeight="1" spans="1:7">
      <c r="A47" s="416">
        <v>2010499</v>
      </c>
      <c r="B47" s="294" t="s">
        <v>168</v>
      </c>
      <c r="C47" s="300"/>
      <c r="D47" s="323"/>
      <c r="E47" s="342" t="str">
        <f t="shared" si="2"/>
        <v/>
      </c>
      <c r="F47" s="262" t="str">
        <f t="shared" si="0"/>
        <v>否</v>
      </c>
      <c r="G47" s="149" t="str">
        <f t="shared" si="1"/>
        <v>项</v>
      </c>
    </row>
    <row r="48" ht="36" customHeight="1" spans="1:7">
      <c r="A48" s="415">
        <v>20105</v>
      </c>
      <c r="B48" s="287" t="s">
        <v>169</v>
      </c>
      <c r="C48" s="323">
        <v>304</v>
      </c>
      <c r="D48" s="323">
        <v>327</v>
      </c>
      <c r="E48" s="342">
        <f t="shared" si="2"/>
        <v>0.076</v>
      </c>
      <c r="F48" s="262" t="str">
        <f t="shared" si="0"/>
        <v>是</v>
      </c>
      <c r="G48" s="149" t="str">
        <f t="shared" si="1"/>
        <v>款</v>
      </c>
    </row>
    <row r="49" ht="36" customHeight="1" spans="1:7">
      <c r="A49" s="416">
        <v>2010501</v>
      </c>
      <c r="B49" s="294" t="s">
        <v>139</v>
      </c>
      <c r="C49" s="300">
        <v>143</v>
      </c>
      <c r="D49" s="323">
        <v>151</v>
      </c>
      <c r="E49" s="342">
        <f t="shared" si="2"/>
        <v>0.056</v>
      </c>
      <c r="F49" s="262" t="str">
        <f t="shared" si="0"/>
        <v>是</v>
      </c>
      <c r="G49" s="149" t="str">
        <f t="shared" si="1"/>
        <v>项</v>
      </c>
    </row>
    <row r="50" ht="36" customHeight="1" spans="1:7">
      <c r="A50" s="416">
        <v>2010502</v>
      </c>
      <c r="B50" s="294" t="s">
        <v>140</v>
      </c>
      <c r="C50" s="300"/>
      <c r="D50" s="323"/>
      <c r="E50" s="342" t="str">
        <f t="shared" si="2"/>
        <v/>
      </c>
      <c r="F50" s="262" t="str">
        <f t="shared" si="0"/>
        <v>否</v>
      </c>
      <c r="G50" s="149" t="str">
        <f t="shared" si="1"/>
        <v>项</v>
      </c>
    </row>
    <row r="51" ht="36" customHeight="1" spans="1:7">
      <c r="A51" s="416">
        <v>2010503</v>
      </c>
      <c r="B51" s="294" t="s">
        <v>141</v>
      </c>
      <c r="C51" s="300"/>
      <c r="D51" s="323"/>
      <c r="E51" s="342" t="str">
        <f t="shared" si="2"/>
        <v/>
      </c>
      <c r="F51" s="262" t="str">
        <f t="shared" si="0"/>
        <v>否</v>
      </c>
      <c r="G51" s="149" t="str">
        <f t="shared" si="1"/>
        <v>项</v>
      </c>
    </row>
    <row r="52" ht="36" customHeight="1" spans="1:7">
      <c r="A52" s="416">
        <v>2010504</v>
      </c>
      <c r="B52" s="294" t="s">
        <v>170</v>
      </c>
      <c r="C52" s="300"/>
      <c r="D52" s="323"/>
      <c r="E52" s="342" t="str">
        <f t="shared" si="2"/>
        <v/>
      </c>
      <c r="F52" s="262" t="str">
        <f t="shared" si="0"/>
        <v>否</v>
      </c>
      <c r="G52" s="149" t="str">
        <f t="shared" si="1"/>
        <v>项</v>
      </c>
    </row>
    <row r="53" ht="36" customHeight="1" spans="1:7">
      <c r="A53" s="416">
        <v>2010505</v>
      </c>
      <c r="B53" s="294" t="s">
        <v>171</v>
      </c>
      <c r="C53" s="300"/>
      <c r="D53" s="323"/>
      <c r="E53" s="342" t="str">
        <f t="shared" si="2"/>
        <v/>
      </c>
      <c r="F53" s="262" t="str">
        <f t="shared" si="0"/>
        <v>否</v>
      </c>
      <c r="G53" s="149" t="str">
        <f t="shared" si="1"/>
        <v>项</v>
      </c>
    </row>
    <row r="54" ht="36" customHeight="1" spans="1:7">
      <c r="A54" s="416">
        <v>2010506</v>
      </c>
      <c r="B54" s="294" t="s">
        <v>172</v>
      </c>
      <c r="C54" s="300"/>
      <c r="D54" s="323"/>
      <c r="E54" s="342" t="str">
        <f t="shared" si="2"/>
        <v/>
      </c>
      <c r="F54" s="262" t="str">
        <f t="shared" si="0"/>
        <v>否</v>
      </c>
      <c r="G54" s="149" t="str">
        <f t="shared" si="1"/>
        <v>项</v>
      </c>
    </row>
    <row r="55" ht="36" customHeight="1" spans="1:7">
      <c r="A55" s="416">
        <v>2010507</v>
      </c>
      <c r="B55" s="294" t="s">
        <v>173</v>
      </c>
      <c r="C55" s="300"/>
      <c r="D55" s="323"/>
      <c r="E55" s="342" t="str">
        <f t="shared" si="2"/>
        <v/>
      </c>
      <c r="F55" s="262" t="str">
        <f t="shared" si="0"/>
        <v>否</v>
      </c>
      <c r="G55" s="149" t="str">
        <f t="shared" si="1"/>
        <v>项</v>
      </c>
    </row>
    <row r="56" ht="36" customHeight="1" spans="1:7">
      <c r="A56" s="416">
        <v>2010508</v>
      </c>
      <c r="B56" s="294" t="s">
        <v>174</v>
      </c>
      <c r="C56" s="300"/>
      <c r="D56" s="323"/>
      <c r="E56" s="342" t="str">
        <f t="shared" si="2"/>
        <v/>
      </c>
      <c r="F56" s="262" t="str">
        <f t="shared" si="0"/>
        <v>否</v>
      </c>
      <c r="G56" s="149" t="str">
        <f t="shared" si="1"/>
        <v>项</v>
      </c>
    </row>
    <row r="57" ht="36" customHeight="1" spans="1:7">
      <c r="A57" s="416">
        <v>2010550</v>
      </c>
      <c r="B57" s="294" t="s">
        <v>148</v>
      </c>
      <c r="C57" s="300">
        <v>161</v>
      </c>
      <c r="D57" s="323">
        <v>176</v>
      </c>
      <c r="E57" s="342">
        <f t="shared" si="2"/>
        <v>0.093</v>
      </c>
      <c r="F57" s="262" t="str">
        <f t="shared" si="0"/>
        <v>是</v>
      </c>
      <c r="G57" s="149" t="str">
        <f t="shared" si="1"/>
        <v>项</v>
      </c>
    </row>
    <row r="58" ht="36" customHeight="1" spans="1:7">
      <c r="A58" s="416">
        <v>2010599</v>
      </c>
      <c r="B58" s="294" t="s">
        <v>175</v>
      </c>
      <c r="C58" s="300"/>
      <c r="D58" s="323"/>
      <c r="E58" s="342" t="str">
        <f t="shared" si="2"/>
        <v/>
      </c>
      <c r="F58" s="262" t="str">
        <f t="shared" si="0"/>
        <v>否</v>
      </c>
      <c r="G58" s="149" t="str">
        <f t="shared" si="1"/>
        <v>项</v>
      </c>
    </row>
    <row r="59" ht="36" customHeight="1" spans="1:7">
      <c r="A59" s="415">
        <v>20106</v>
      </c>
      <c r="B59" s="287" t="s">
        <v>176</v>
      </c>
      <c r="C59" s="323">
        <v>617</v>
      </c>
      <c r="D59" s="323">
        <v>628</v>
      </c>
      <c r="E59" s="342">
        <f t="shared" si="2"/>
        <v>0.018</v>
      </c>
      <c r="F59" s="262" t="str">
        <f t="shared" si="0"/>
        <v>是</v>
      </c>
      <c r="G59" s="149" t="str">
        <f t="shared" si="1"/>
        <v>款</v>
      </c>
    </row>
    <row r="60" ht="36" customHeight="1" spans="1:7">
      <c r="A60" s="416">
        <v>2010601</v>
      </c>
      <c r="B60" s="294" t="s">
        <v>139</v>
      </c>
      <c r="C60" s="300">
        <v>345</v>
      </c>
      <c r="D60" s="323">
        <v>398</v>
      </c>
      <c r="E60" s="342">
        <f t="shared" si="2"/>
        <v>0.154</v>
      </c>
      <c r="F60" s="262" t="str">
        <f t="shared" si="0"/>
        <v>是</v>
      </c>
      <c r="G60" s="149" t="str">
        <f t="shared" si="1"/>
        <v>项</v>
      </c>
    </row>
    <row r="61" ht="36" customHeight="1" spans="1:7">
      <c r="A61" s="416">
        <v>2010602</v>
      </c>
      <c r="B61" s="294" t="s">
        <v>140</v>
      </c>
      <c r="C61" s="300"/>
      <c r="D61" s="323"/>
      <c r="E61" s="342" t="str">
        <f t="shared" si="2"/>
        <v/>
      </c>
      <c r="F61" s="262" t="str">
        <f t="shared" si="0"/>
        <v>否</v>
      </c>
      <c r="G61" s="149" t="str">
        <f t="shared" si="1"/>
        <v>项</v>
      </c>
    </row>
    <row r="62" ht="36" customHeight="1" spans="1:7">
      <c r="A62" s="416">
        <v>2010603</v>
      </c>
      <c r="B62" s="294" t="s">
        <v>141</v>
      </c>
      <c r="C62" s="300"/>
      <c r="D62" s="323"/>
      <c r="E62" s="342" t="str">
        <f t="shared" si="2"/>
        <v/>
      </c>
      <c r="F62" s="262" t="str">
        <f t="shared" si="0"/>
        <v>否</v>
      </c>
      <c r="G62" s="149" t="str">
        <f t="shared" si="1"/>
        <v>项</v>
      </c>
    </row>
    <row r="63" ht="36" customHeight="1" spans="1:7">
      <c r="A63" s="416">
        <v>2010604</v>
      </c>
      <c r="B63" s="294" t="s">
        <v>177</v>
      </c>
      <c r="C63" s="300"/>
      <c r="D63" s="323"/>
      <c r="E63" s="342" t="str">
        <f t="shared" si="2"/>
        <v/>
      </c>
      <c r="F63" s="262" t="str">
        <f t="shared" si="0"/>
        <v>否</v>
      </c>
      <c r="G63" s="149" t="str">
        <f t="shared" si="1"/>
        <v>项</v>
      </c>
    </row>
    <row r="64" ht="36" customHeight="1" spans="1:7">
      <c r="A64" s="416">
        <v>2010605</v>
      </c>
      <c r="B64" s="294" t="s">
        <v>178</v>
      </c>
      <c r="C64" s="300"/>
      <c r="D64" s="323"/>
      <c r="E64" s="342" t="str">
        <f t="shared" si="2"/>
        <v/>
      </c>
      <c r="F64" s="262" t="str">
        <f t="shared" si="0"/>
        <v>否</v>
      </c>
      <c r="G64" s="149" t="str">
        <f t="shared" si="1"/>
        <v>项</v>
      </c>
    </row>
    <row r="65" ht="36" customHeight="1" spans="1:7">
      <c r="A65" s="416">
        <v>2010606</v>
      </c>
      <c r="B65" s="294" t="s">
        <v>179</v>
      </c>
      <c r="C65" s="300"/>
      <c r="D65" s="323"/>
      <c r="E65" s="342" t="str">
        <f t="shared" si="2"/>
        <v/>
      </c>
      <c r="F65" s="262" t="str">
        <f t="shared" si="0"/>
        <v>否</v>
      </c>
      <c r="G65" s="149" t="str">
        <f t="shared" si="1"/>
        <v>项</v>
      </c>
    </row>
    <row r="66" ht="36" customHeight="1" spans="1:7">
      <c r="A66" s="416">
        <v>2010607</v>
      </c>
      <c r="B66" s="294" t="s">
        <v>180</v>
      </c>
      <c r="C66" s="300"/>
      <c r="D66" s="323"/>
      <c r="E66" s="342" t="str">
        <f t="shared" si="2"/>
        <v/>
      </c>
      <c r="F66" s="262" t="str">
        <f t="shared" si="0"/>
        <v>否</v>
      </c>
      <c r="G66" s="149" t="str">
        <f t="shared" si="1"/>
        <v>项</v>
      </c>
    </row>
    <row r="67" ht="36" customHeight="1" spans="1:7">
      <c r="A67" s="416">
        <v>2010608</v>
      </c>
      <c r="B67" s="294" t="s">
        <v>181</v>
      </c>
      <c r="C67" s="300"/>
      <c r="D67" s="323"/>
      <c r="E67" s="342" t="str">
        <f t="shared" si="2"/>
        <v/>
      </c>
      <c r="F67" s="262" t="str">
        <f t="shared" si="0"/>
        <v>否</v>
      </c>
      <c r="G67" s="149" t="str">
        <f t="shared" si="1"/>
        <v>项</v>
      </c>
    </row>
    <row r="68" ht="36" customHeight="1" spans="1:7">
      <c r="A68" s="416">
        <v>2010650</v>
      </c>
      <c r="B68" s="294" t="s">
        <v>148</v>
      </c>
      <c r="C68" s="300">
        <v>212</v>
      </c>
      <c r="D68" s="323">
        <v>230</v>
      </c>
      <c r="E68" s="342">
        <f t="shared" si="2"/>
        <v>0.085</v>
      </c>
      <c r="F68" s="262" t="str">
        <f t="shared" ref="F68:F131" si="3">IF(LEN(A68)=3,"是",IF(B68&lt;&gt;"",IF(SUM(C68:D68)&lt;&gt;0,"是","否"),"是"))</f>
        <v>是</v>
      </c>
      <c r="G68" s="149" t="str">
        <f t="shared" ref="G68:G131" si="4">IF(LEN(A68)=3,"类",IF(LEN(A68)=5,"款","项"))</f>
        <v>项</v>
      </c>
    </row>
    <row r="69" ht="36" customHeight="1" spans="1:7">
      <c r="A69" s="416">
        <v>2010699</v>
      </c>
      <c r="B69" s="294" t="s">
        <v>182</v>
      </c>
      <c r="C69" s="300">
        <v>60</v>
      </c>
      <c r="D69" s="323"/>
      <c r="E69" s="342">
        <f t="shared" ref="E69:E132" si="5">IF(C69&gt;0,D69/C69-1,IF(C69&lt;0,-(D69/C69-1),""))</f>
        <v>-1</v>
      </c>
      <c r="F69" s="262" t="str">
        <f t="shared" si="3"/>
        <v>是</v>
      </c>
      <c r="G69" s="149" t="str">
        <f t="shared" si="4"/>
        <v>项</v>
      </c>
    </row>
    <row r="70" ht="36" customHeight="1" spans="1:7">
      <c r="A70" s="415">
        <v>20107</v>
      </c>
      <c r="B70" s="287" t="s">
        <v>183</v>
      </c>
      <c r="C70" s="323"/>
      <c r="D70" s="323"/>
      <c r="E70" s="342" t="str">
        <f t="shared" si="5"/>
        <v/>
      </c>
      <c r="F70" s="262" t="str">
        <f t="shared" si="3"/>
        <v>否</v>
      </c>
      <c r="G70" s="149" t="str">
        <f t="shared" si="4"/>
        <v>款</v>
      </c>
    </row>
    <row r="71" ht="36" customHeight="1" spans="1:7">
      <c r="A71" s="416">
        <v>2010701</v>
      </c>
      <c r="B71" s="294" t="s">
        <v>139</v>
      </c>
      <c r="C71" s="300"/>
      <c r="D71" s="323"/>
      <c r="E71" s="342" t="str">
        <f t="shared" si="5"/>
        <v/>
      </c>
      <c r="F71" s="262" t="str">
        <f t="shared" si="3"/>
        <v>否</v>
      </c>
      <c r="G71" s="149" t="str">
        <f t="shared" si="4"/>
        <v>项</v>
      </c>
    </row>
    <row r="72" ht="36" customHeight="1" spans="1:7">
      <c r="A72" s="416">
        <v>2010702</v>
      </c>
      <c r="B72" s="294" t="s">
        <v>140</v>
      </c>
      <c r="C72" s="300"/>
      <c r="D72" s="323"/>
      <c r="E72" s="342" t="str">
        <f t="shared" si="5"/>
        <v/>
      </c>
      <c r="F72" s="262" t="str">
        <f t="shared" si="3"/>
        <v>否</v>
      </c>
      <c r="G72" s="149" t="str">
        <f t="shared" si="4"/>
        <v>项</v>
      </c>
    </row>
    <row r="73" ht="36" customHeight="1" spans="1:7">
      <c r="A73" s="416">
        <v>2010703</v>
      </c>
      <c r="B73" s="294" t="s">
        <v>141</v>
      </c>
      <c r="C73" s="300"/>
      <c r="D73" s="323"/>
      <c r="E73" s="342" t="str">
        <f t="shared" si="5"/>
        <v/>
      </c>
      <c r="F73" s="262" t="str">
        <f t="shared" si="3"/>
        <v>否</v>
      </c>
      <c r="G73" s="149" t="str">
        <f t="shared" si="4"/>
        <v>项</v>
      </c>
    </row>
    <row r="74" ht="36" customHeight="1" spans="1:7">
      <c r="A74" s="416">
        <v>2010704</v>
      </c>
      <c r="B74" s="294" t="s">
        <v>184</v>
      </c>
      <c r="C74" s="300"/>
      <c r="D74" s="323"/>
      <c r="E74" s="342" t="str">
        <f t="shared" si="5"/>
        <v/>
      </c>
      <c r="F74" s="262" t="str">
        <f t="shared" si="3"/>
        <v>否</v>
      </c>
      <c r="G74" s="149" t="str">
        <f t="shared" si="4"/>
        <v>项</v>
      </c>
    </row>
    <row r="75" ht="36" customHeight="1" spans="1:7">
      <c r="A75" s="416">
        <v>2010705</v>
      </c>
      <c r="B75" s="294" t="s">
        <v>185</v>
      </c>
      <c r="C75" s="300"/>
      <c r="D75" s="323"/>
      <c r="E75" s="342" t="str">
        <f t="shared" si="5"/>
        <v/>
      </c>
      <c r="F75" s="262" t="str">
        <f t="shared" si="3"/>
        <v>否</v>
      </c>
      <c r="G75" s="149" t="str">
        <f t="shared" si="4"/>
        <v>项</v>
      </c>
    </row>
    <row r="76" ht="36" customHeight="1" spans="1:7">
      <c r="A76" s="416">
        <v>2010706</v>
      </c>
      <c r="B76" s="294" t="s">
        <v>186</v>
      </c>
      <c r="C76" s="300"/>
      <c r="D76" s="323"/>
      <c r="E76" s="342" t="str">
        <f t="shared" si="5"/>
        <v/>
      </c>
      <c r="F76" s="262" t="str">
        <f t="shared" si="3"/>
        <v>否</v>
      </c>
      <c r="G76" s="149" t="str">
        <f t="shared" si="4"/>
        <v>项</v>
      </c>
    </row>
    <row r="77" ht="36" customHeight="1" spans="1:7">
      <c r="A77" s="416">
        <v>2010707</v>
      </c>
      <c r="B77" s="294" t="s">
        <v>187</v>
      </c>
      <c r="C77" s="300"/>
      <c r="D77" s="323"/>
      <c r="E77" s="342" t="str">
        <f t="shared" si="5"/>
        <v/>
      </c>
      <c r="F77" s="262" t="str">
        <f t="shared" si="3"/>
        <v>否</v>
      </c>
      <c r="G77" s="149" t="str">
        <f t="shared" si="4"/>
        <v>项</v>
      </c>
    </row>
    <row r="78" ht="36" customHeight="1" spans="1:7">
      <c r="A78" s="416">
        <v>2010708</v>
      </c>
      <c r="B78" s="294" t="s">
        <v>188</v>
      </c>
      <c r="C78" s="300"/>
      <c r="D78" s="323"/>
      <c r="E78" s="342" t="str">
        <f t="shared" si="5"/>
        <v/>
      </c>
      <c r="F78" s="262" t="str">
        <f t="shared" si="3"/>
        <v>否</v>
      </c>
      <c r="G78" s="149" t="str">
        <f t="shared" si="4"/>
        <v>项</v>
      </c>
    </row>
    <row r="79" ht="36" customHeight="1" spans="1:7">
      <c r="A79" s="416">
        <v>2010709</v>
      </c>
      <c r="B79" s="294" t="s">
        <v>180</v>
      </c>
      <c r="C79" s="300"/>
      <c r="D79" s="323"/>
      <c r="E79" s="342" t="str">
        <f t="shared" si="5"/>
        <v/>
      </c>
      <c r="F79" s="262" t="str">
        <f t="shared" si="3"/>
        <v>否</v>
      </c>
      <c r="G79" s="149" t="str">
        <f t="shared" si="4"/>
        <v>项</v>
      </c>
    </row>
    <row r="80" ht="36" customHeight="1" spans="1:7">
      <c r="A80" s="418">
        <v>2010710</v>
      </c>
      <c r="B80" s="294" t="s">
        <v>189</v>
      </c>
      <c r="C80" s="300"/>
      <c r="D80" s="323"/>
      <c r="E80" s="342" t="str">
        <f t="shared" si="5"/>
        <v/>
      </c>
      <c r="F80" s="262" t="str">
        <f t="shared" si="3"/>
        <v>否</v>
      </c>
      <c r="G80" s="149" t="str">
        <f t="shared" si="4"/>
        <v>项</v>
      </c>
    </row>
    <row r="81" ht="36" customHeight="1" spans="1:7">
      <c r="A81" s="416">
        <v>2010750</v>
      </c>
      <c r="B81" s="294" t="s">
        <v>148</v>
      </c>
      <c r="C81" s="300"/>
      <c r="D81" s="323"/>
      <c r="E81" s="342" t="str">
        <f t="shared" si="5"/>
        <v/>
      </c>
      <c r="F81" s="262" t="str">
        <f t="shared" si="3"/>
        <v>否</v>
      </c>
      <c r="G81" s="149" t="str">
        <f t="shared" si="4"/>
        <v>项</v>
      </c>
    </row>
    <row r="82" ht="36" customHeight="1" spans="1:7">
      <c r="A82" s="416">
        <v>2010799</v>
      </c>
      <c r="B82" s="294" t="s">
        <v>190</v>
      </c>
      <c r="C82" s="300"/>
      <c r="D82" s="323"/>
      <c r="E82" s="342" t="str">
        <f t="shared" si="5"/>
        <v/>
      </c>
      <c r="F82" s="262" t="str">
        <f t="shared" si="3"/>
        <v>否</v>
      </c>
      <c r="G82" s="149" t="str">
        <f t="shared" si="4"/>
        <v>项</v>
      </c>
    </row>
    <row r="83" ht="36" customHeight="1" spans="1:7">
      <c r="A83" s="415">
        <v>20108</v>
      </c>
      <c r="B83" s="287" t="s">
        <v>191</v>
      </c>
      <c r="C83" s="323">
        <v>60</v>
      </c>
      <c r="D83" s="323">
        <v>60</v>
      </c>
      <c r="E83" s="342">
        <f t="shared" si="5"/>
        <v>0</v>
      </c>
      <c r="F83" s="262" t="str">
        <f t="shared" si="3"/>
        <v>是</v>
      </c>
      <c r="G83" s="149" t="str">
        <f t="shared" si="4"/>
        <v>款</v>
      </c>
    </row>
    <row r="84" ht="36" customHeight="1" spans="1:7">
      <c r="A84" s="416">
        <v>2010801</v>
      </c>
      <c r="B84" s="294" t="s">
        <v>139</v>
      </c>
      <c r="C84" s="300"/>
      <c r="D84" s="323"/>
      <c r="E84" s="342" t="str">
        <f t="shared" si="5"/>
        <v/>
      </c>
      <c r="F84" s="262" t="str">
        <f t="shared" si="3"/>
        <v>否</v>
      </c>
      <c r="G84" s="149" t="str">
        <f t="shared" si="4"/>
        <v>项</v>
      </c>
    </row>
    <row r="85" ht="36" customHeight="1" spans="1:7">
      <c r="A85" s="416">
        <v>2010802</v>
      </c>
      <c r="B85" s="294" t="s">
        <v>140</v>
      </c>
      <c r="C85" s="300"/>
      <c r="D85" s="323"/>
      <c r="E85" s="342" t="str">
        <f t="shared" si="5"/>
        <v/>
      </c>
      <c r="F85" s="262" t="str">
        <f t="shared" si="3"/>
        <v>否</v>
      </c>
      <c r="G85" s="149" t="str">
        <f t="shared" si="4"/>
        <v>项</v>
      </c>
    </row>
    <row r="86" ht="36" customHeight="1" spans="1:7">
      <c r="A86" s="416">
        <v>2010803</v>
      </c>
      <c r="B86" s="294" t="s">
        <v>141</v>
      </c>
      <c r="C86" s="300"/>
      <c r="D86" s="323"/>
      <c r="E86" s="342" t="str">
        <f t="shared" si="5"/>
        <v/>
      </c>
      <c r="F86" s="262" t="str">
        <f t="shared" si="3"/>
        <v>否</v>
      </c>
      <c r="G86" s="149" t="str">
        <f t="shared" si="4"/>
        <v>项</v>
      </c>
    </row>
    <row r="87" ht="36" customHeight="1" spans="1:7">
      <c r="A87" s="416">
        <v>2010804</v>
      </c>
      <c r="B87" s="294" t="s">
        <v>192</v>
      </c>
      <c r="C87" s="300">
        <v>60</v>
      </c>
      <c r="D87" s="323">
        <v>60</v>
      </c>
      <c r="E87" s="342">
        <f t="shared" si="5"/>
        <v>0</v>
      </c>
      <c r="F87" s="262" t="str">
        <f t="shared" si="3"/>
        <v>是</v>
      </c>
      <c r="G87" s="149" t="str">
        <f t="shared" si="4"/>
        <v>项</v>
      </c>
    </row>
    <row r="88" ht="36" customHeight="1" spans="1:7">
      <c r="A88" s="416">
        <v>2010805</v>
      </c>
      <c r="B88" s="294" t="s">
        <v>193</v>
      </c>
      <c r="C88" s="300"/>
      <c r="D88" s="323"/>
      <c r="E88" s="342" t="str">
        <f t="shared" si="5"/>
        <v/>
      </c>
      <c r="F88" s="262" t="str">
        <f t="shared" si="3"/>
        <v>否</v>
      </c>
      <c r="G88" s="149" t="str">
        <f t="shared" si="4"/>
        <v>项</v>
      </c>
    </row>
    <row r="89" ht="36" customHeight="1" spans="1:7">
      <c r="A89" s="416">
        <v>2010806</v>
      </c>
      <c r="B89" s="294" t="s">
        <v>180</v>
      </c>
      <c r="C89" s="300"/>
      <c r="D89" s="323"/>
      <c r="E89" s="342" t="str">
        <f t="shared" si="5"/>
        <v/>
      </c>
      <c r="F89" s="262" t="str">
        <f t="shared" si="3"/>
        <v>否</v>
      </c>
      <c r="G89" s="149" t="str">
        <f t="shared" si="4"/>
        <v>项</v>
      </c>
    </row>
    <row r="90" ht="36" customHeight="1" spans="1:7">
      <c r="A90" s="416">
        <v>2010850</v>
      </c>
      <c r="B90" s="294" t="s">
        <v>148</v>
      </c>
      <c r="C90" s="300"/>
      <c r="D90" s="323"/>
      <c r="E90" s="342" t="str">
        <f t="shared" si="5"/>
        <v/>
      </c>
      <c r="F90" s="262" t="str">
        <f t="shared" si="3"/>
        <v>否</v>
      </c>
      <c r="G90" s="149" t="str">
        <f t="shared" si="4"/>
        <v>项</v>
      </c>
    </row>
    <row r="91" ht="36" customHeight="1" spans="1:7">
      <c r="A91" s="416">
        <v>2010899</v>
      </c>
      <c r="B91" s="294" t="s">
        <v>194</v>
      </c>
      <c r="C91" s="300"/>
      <c r="D91" s="323"/>
      <c r="E91" s="342" t="str">
        <f t="shared" si="5"/>
        <v/>
      </c>
      <c r="F91" s="262" t="str">
        <f t="shared" si="3"/>
        <v>否</v>
      </c>
      <c r="G91" s="149" t="str">
        <f t="shared" si="4"/>
        <v>项</v>
      </c>
    </row>
    <row r="92" ht="36" customHeight="1" spans="1:7">
      <c r="A92" s="415">
        <v>20109</v>
      </c>
      <c r="B92" s="287" t="s">
        <v>195</v>
      </c>
      <c r="C92" s="323"/>
      <c r="D92" s="323"/>
      <c r="E92" s="342" t="str">
        <f t="shared" si="5"/>
        <v/>
      </c>
      <c r="F92" s="262" t="str">
        <f t="shared" si="3"/>
        <v>否</v>
      </c>
      <c r="G92" s="149" t="str">
        <f t="shared" si="4"/>
        <v>款</v>
      </c>
    </row>
    <row r="93" ht="36" customHeight="1" spans="1:7">
      <c r="A93" s="416">
        <v>2010901</v>
      </c>
      <c r="B93" s="294" t="s">
        <v>139</v>
      </c>
      <c r="C93" s="300"/>
      <c r="D93" s="323"/>
      <c r="E93" s="342" t="str">
        <f t="shared" si="5"/>
        <v/>
      </c>
      <c r="F93" s="262" t="str">
        <f t="shared" si="3"/>
        <v>否</v>
      </c>
      <c r="G93" s="149" t="str">
        <f t="shared" si="4"/>
        <v>项</v>
      </c>
    </row>
    <row r="94" ht="36" customHeight="1" spans="1:7">
      <c r="A94" s="416">
        <v>2010902</v>
      </c>
      <c r="B94" s="294" t="s">
        <v>140</v>
      </c>
      <c r="C94" s="300"/>
      <c r="D94" s="323"/>
      <c r="E94" s="342" t="str">
        <f t="shared" si="5"/>
        <v/>
      </c>
      <c r="F94" s="262" t="str">
        <f t="shared" si="3"/>
        <v>否</v>
      </c>
      <c r="G94" s="149" t="str">
        <f t="shared" si="4"/>
        <v>项</v>
      </c>
    </row>
    <row r="95" ht="36" customHeight="1" spans="1:7">
      <c r="A95" s="416">
        <v>2010903</v>
      </c>
      <c r="B95" s="294" t="s">
        <v>141</v>
      </c>
      <c r="C95" s="300"/>
      <c r="D95" s="323"/>
      <c r="E95" s="342" t="str">
        <f t="shared" si="5"/>
        <v/>
      </c>
      <c r="F95" s="262" t="str">
        <f t="shared" si="3"/>
        <v>否</v>
      </c>
      <c r="G95" s="149" t="str">
        <f t="shared" si="4"/>
        <v>项</v>
      </c>
    </row>
    <row r="96" ht="36" customHeight="1" spans="1:7">
      <c r="A96" s="416">
        <v>2010905</v>
      </c>
      <c r="B96" s="294" t="s">
        <v>196</v>
      </c>
      <c r="C96" s="300"/>
      <c r="D96" s="323"/>
      <c r="E96" s="342" t="str">
        <f t="shared" si="5"/>
        <v/>
      </c>
      <c r="F96" s="262" t="str">
        <f t="shared" si="3"/>
        <v>否</v>
      </c>
      <c r="G96" s="149" t="str">
        <f t="shared" si="4"/>
        <v>项</v>
      </c>
    </row>
    <row r="97" ht="36" customHeight="1" spans="1:7">
      <c r="A97" s="416">
        <v>2010907</v>
      </c>
      <c r="B97" s="294" t="s">
        <v>197</v>
      </c>
      <c r="C97" s="300"/>
      <c r="D97" s="323"/>
      <c r="E97" s="342" t="str">
        <f t="shared" si="5"/>
        <v/>
      </c>
      <c r="F97" s="262" t="str">
        <f t="shared" si="3"/>
        <v>否</v>
      </c>
      <c r="G97" s="149" t="str">
        <f t="shared" si="4"/>
        <v>项</v>
      </c>
    </row>
    <row r="98" ht="36" customHeight="1" spans="1:7">
      <c r="A98" s="416">
        <v>2010908</v>
      </c>
      <c r="B98" s="294" t="s">
        <v>180</v>
      </c>
      <c r="C98" s="300"/>
      <c r="D98" s="323"/>
      <c r="E98" s="342" t="str">
        <f t="shared" si="5"/>
        <v/>
      </c>
      <c r="F98" s="262" t="str">
        <f t="shared" si="3"/>
        <v>否</v>
      </c>
      <c r="G98" s="149" t="str">
        <f t="shared" si="4"/>
        <v>项</v>
      </c>
    </row>
    <row r="99" ht="36" customHeight="1" spans="1:7">
      <c r="A99" s="416">
        <v>2010909</v>
      </c>
      <c r="B99" s="294" t="s">
        <v>198</v>
      </c>
      <c r="C99" s="300"/>
      <c r="D99" s="323"/>
      <c r="E99" s="342" t="str">
        <f t="shared" si="5"/>
        <v/>
      </c>
      <c r="F99" s="262" t="str">
        <f t="shared" si="3"/>
        <v>否</v>
      </c>
      <c r="G99" s="149" t="str">
        <f t="shared" si="4"/>
        <v>项</v>
      </c>
    </row>
    <row r="100" ht="36" customHeight="1" spans="1:7">
      <c r="A100" s="416">
        <v>2010910</v>
      </c>
      <c r="B100" s="294" t="s">
        <v>199</v>
      </c>
      <c r="C100" s="300"/>
      <c r="D100" s="323"/>
      <c r="E100" s="342" t="str">
        <f t="shared" si="5"/>
        <v/>
      </c>
      <c r="F100" s="262" t="str">
        <f t="shared" si="3"/>
        <v>否</v>
      </c>
      <c r="G100" s="149" t="str">
        <f t="shared" si="4"/>
        <v>项</v>
      </c>
    </row>
    <row r="101" ht="36" customHeight="1" spans="1:7">
      <c r="A101" s="416">
        <v>2010911</v>
      </c>
      <c r="B101" s="294" t="s">
        <v>200</v>
      </c>
      <c r="C101" s="300"/>
      <c r="D101" s="323"/>
      <c r="E101" s="342" t="str">
        <f t="shared" si="5"/>
        <v/>
      </c>
      <c r="F101" s="262" t="str">
        <f t="shared" si="3"/>
        <v>否</v>
      </c>
      <c r="G101" s="149" t="str">
        <f t="shared" si="4"/>
        <v>项</v>
      </c>
    </row>
    <row r="102" ht="36" customHeight="1" spans="1:7">
      <c r="A102" s="416">
        <v>2010912</v>
      </c>
      <c r="B102" s="294" t="s">
        <v>201</v>
      </c>
      <c r="C102" s="300"/>
      <c r="D102" s="323"/>
      <c r="E102" s="342" t="str">
        <f t="shared" si="5"/>
        <v/>
      </c>
      <c r="F102" s="262" t="str">
        <f t="shared" si="3"/>
        <v>否</v>
      </c>
      <c r="G102" s="149" t="str">
        <f t="shared" si="4"/>
        <v>项</v>
      </c>
    </row>
    <row r="103" ht="36" customHeight="1" spans="1:7">
      <c r="A103" s="416">
        <v>2010950</v>
      </c>
      <c r="B103" s="294" t="s">
        <v>148</v>
      </c>
      <c r="C103" s="300"/>
      <c r="D103" s="323"/>
      <c r="E103" s="342" t="str">
        <f t="shared" si="5"/>
        <v/>
      </c>
      <c r="F103" s="262" t="str">
        <f t="shared" si="3"/>
        <v>否</v>
      </c>
      <c r="G103" s="149" t="str">
        <f t="shared" si="4"/>
        <v>项</v>
      </c>
    </row>
    <row r="104" ht="36" customHeight="1" spans="1:7">
      <c r="A104" s="416">
        <v>2010999</v>
      </c>
      <c r="B104" s="294" t="s">
        <v>202</v>
      </c>
      <c r="C104" s="300"/>
      <c r="D104" s="323"/>
      <c r="E104" s="342" t="str">
        <f t="shared" si="5"/>
        <v/>
      </c>
      <c r="F104" s="262" t="str">
        <f t="shared" si="3"/>
        <v>否</v>
      </c>
      <c r="G104" s="149" t="str">
        <f t="shared" si="4"/>
        <v>项</v>
      </c>
    </row>
    <row r="105" ht="36" customHeight="1" spans="1:7">
      <c r="A105" s="415">
        <v>20110</v>
      </c>
      <c r="B105" s="287" t="s">
        <v>203</v>
      </c>
      <c r="C105" s="323"/>
      <c r="D105" s="323"/>
      <c r="E105" s="342" t="str">
        <f t="shared" si="5"/>
        <v/>
      </c>
      <c r="F105" s="262" t="str">
        <f t="shared" si="3"/>
        <v>否</v>
      </c>
      <c r="G105" s="149" t="str">
        <f t="shared" si="4"/>
        <v>款</v>
      </c>
    </row>
    <row r="106" ht="36" customHeight="1" spans="1:7">
      <c r="A106" s="416">
        <v>2011001</v>
      </c>
      <c r="B106" s="294" t="s">
        <v>139</v>
      </c>
      <c r="C106" s="300"/>
      <c r="D106" s="323"/>
      <c r="E106" s="342" t="str">
        <f t="shared" si="5"/>
        <v/>
      </c>
      <c r="F106" s="262" t="str">
        <f t="shared" si="3"/>
        <v>否</v>
      </c>
      <c r="G106" s="149" t="str">
        <f t="shared" si="4"/>
        <v>项</v>
      </c>
    </row>
    <row r="107" ht="36" customHeight="1" spans="1:7">
      <c r="A107" s="416">
        <v>2011002</v>
      </c>
      <c r="B107" s="294" t="s">
        <v>140</v>
      </c>
      <c r="C107" s="300"/>
      <c r="D107" s="323"/>
      <c r="E107" s="342" t="str">
        <f t="shared" si="5"/>
        <v/>
      </c>
      <c r="F107" s="262" t="str">
        <f t="shared" si="3"/>
        <v>否</v>
      </c>
      <c r="G107" s="149" t="str">
        <f t="shared" si="4"/>
        <v>项</v>
      </c>
    </row>
    <row r="108" ht="36" customHeight="1" spans="1:7">
      <c r="A108" s="416">
        <v>2011003</v>
      </c>
      <c r="B108" s="294" t="s">
        <v>141</v>
      </c>
      <c r="C108" s="300"/>
      <c r="D108" s="323"/>
      <c r="E108" s="342" t="str">
        <f t="shared" si="5"/>
        <v/>
      </c>
      <c r="F108" s="262" t="str">
        <f t="shared" si="3"/>
        <v>否</v>
      </c>
      <c r="G108" s="149" t="str">
        <f t="shared" si="4"/>
        <v>项</v>
      </c>
    </row>
    <row r="109" ht="36" customHeight="1" spans="1:7">
      <c r="A109" s="416">
        <v>2011004</v>
      </c>
      <c r="B109" s="294" t="s">
        <v>204</v>
      </c>
      <c r="C109" s="300"/>
      <c r="D109" s="323"/>
      <c r="E109" s="342" t="str">
        <f t="shared" si="5"/>
        <v/>
      </c>
      <c r="F109" s="262" t="str">
        <f t="shared" si="3"/>
        <v>否</v>
      </c>
      <c r="G109" s="149" t="str">
        <f t="shared" si="4"/>
        <v>项</v>
      </c>
    </row>
    <row r="110" ht="36" customHeight="1" spans="1:7">
      <c r="A110" s="416">
        <v>2011005</v>
      </c>
      <c r="B110" s="294" t="s">
        <v>205</v>
      </c>
      <c r="C110" s="300"/>
      <c r="D110" s="323"/>
      <c r="E110" s="342" t="str">
        <f t="shared" si="5"/>
        <v/>
      </c>
      <c r="F110" s="262" t="str">
        <f t="shared" si="3"/>
        <v>否</v>
      </c>
      <c r="G110" s="149" t="str">
        <f t="shared" si="4"/>
        <v>项</v>
      </c>
    </row>
    <row r="111" ht="36" customHeight="1" spans="1:7">
      <c r="A111" s="416">
        <v>2011007</v>
      </c>
      <c r="B111" s="294" t="s">
        <v>206</v>
      </c>
      <c r="C111" s="300"/>
      <c r="D111" s="323"/>
      <c r="E111" s="342" t="str">
        <f t="shared" si="5"/>
        <v/>
      </c>
      <c r="F111" s="262" t="str">
        <f t="shared" si="3"/>
        <v>否</v>
      </c>
      <c r="G111" s="149" t="str">
        <f t="shared" si="4"/>
        <v>项</v>
      </c>
    </row>
    <row r="112" ht="36" customHeight="1" spans="1:7">
      <c r="A112" s="416">
        <v>2011008</v>
      </c>
      <c r="B112" s="294" t="s">
        <v>207</v>
      </c>
      <c r="C112" s="300"/>
      <c r="D112" s="323"/>
      <c r="E112" s="342" t="str">
        <f t="shared" si="5"/>
        <v/>
      </c>
      <c r="F112" s="262" t="str">
        <f t="shared" si="3"/>
        <v>否</v>
      </c>
      <c r="G112" s="149" t="str">
        <f t="shared" si="4"/>
        <v>项</v>
      </c>
    </row>
    <row r="113" ht="36" customHeight="1" spans="1:7">
      <c r="A113" s="416">
        <v>2011050</v>
      </c>
      <c r="B113" s="294" t="s">
        <v>148</v>
      </c>
      <c r="C113" s="300"/>
      <c r="D113" s="323"/>
      <c r="E113" s="342" t="str">
        <f t="shared" si="5"/>
        <v/>
      </c>
      <c r="F113" s="262" t="str">
        <f t="shared" si="3"/>
        <v>否</v>
      </c>
      <c r="G113" s="149" t="str">
        <f t="shared" si="4"/>
        <v>项</v>
      </c>
    </row>
    <row r="114" ht="36" customHeight="1" spans="1:7">
      <c r="A114" s="416">
        <v>2011099</v>
      </c>
      <c r="B114" s="294" t="s">
        <v>208</v>
      </c>
      <c r="C114" s="300"/>
      <c r="D114" s="323"/>
      <c r="E114" s="342" t="str">
        <f t="shared" si="5"/>
        <v/>
      </c>
      <c r="F114" s="262" t="str">
        <f t="shared" si="3"/>
        <v>否</v>
      </c>
      <c r="G114" s="149" t="str">
        <f t="shared" si="4"/>
        <v>项</v>
      </c>
    </row>
    <row r="115" ht="36" customHeight="1" spans="1:7">
      <c r="A115" s="415">
        <v>20111</v>
      </c>
      <c r="B115" s="287" t="s">
        <v>209</v>
      </c>
      <c r="C115" s="323">
        <v>1714</v>
      </c>
      <c r="D115" s="323">
        <v>1746</v>
      </c>
      <c r="E115" s="342">
        <f t="shared" si="5"/>
        <v>0.019</v>
      </c>
      <c r="F115" s="262" t="str">
        <f t="shared" si="3"/>
        <v>是</v>
      </c>
      <c r="G115" s="149" t="str">
        <f t="shared" si="4"/>
        <v>款</v>
      </c>
    </row>
    <row r="116" ht="36" customHeight="1" spans="1:7">
      <c r="A116" s="416">
        <v>2011101</v>
      </c>
      <c r="B116" s="294" t="s">
        <v>139</v>
      </c>
      <c r="C116" s="300">
        <v>1484</v>
      </c>
      <c r="D116" s="323">
        <v>1585</v>
      </c>
      <c r="E116" s="342">
        <f t="shared" si="5"/>
        <v>0.068</v>
      </c>
      <c r="F116" s="262" t="str">
        <f t="shared" si="3"/>
        <v>是</v>
      </c>
      <c r="G116" s="149" t="str">
        <f t="shared" si="4"/>
        <v>项</v>
      </c>
    </row>
    <row r="117" ht="36" customHeight="1" spans="1:7">
      <c r="A117" s="416">
        <v>2011102</v>
      </c>
      <c r="B117" s="294" t="s">
        <v>140</v>
      </c>
      <c r="C117" s="300"/>
      <c r="D117" s="323"/>
      <c r="E117" s="342" t="str">
        <f t="shared" si="5"/>
        <v/>
      </c>
      <c r="F117" s="262" t="str">
        <f t="shared" si="3"/>
        <v>否</v>
      </c>
      <c r="G117" s="149" t="str">
        <f t="shared" si="4"/>
        <v>项</v>
      </c>
    </row>
    <row r="118" ht="36" customHeight="1" spans="1:7">
      <c r="A118" s="416">
        <v>2011103</v>
      </c>
      <c r="B118" s="294" t="s">
        <v>141</v>
      </c>
      <c r="C118" s="300"/>
      <c r="D118" s="323"/>
      <c r="E118" s="342" t="str">
        <f t="shared" si="5"/>
        <v/>
      </c>
      <c r="F118" s="262" t="str">
        <f t="shared" si="3"/>
        <v>否</v>
      </c>
      <c r="G118" s="149" t="str">
        <f t="shared" si="4"/>
        <v>项</v>
      </c>
    </row>
    <row r="119" ht="36" customHeight="1" spans="1:7">
      <c r="A119" s="416">
        <v>2011104</v>
      </c>
      <c r="B119" s="294" t="s">
        <v>210</v>
      </c>
      <c r="C119" s="300">
        <v>80</v>
      </c>
      <c r="D119" s="323"/>
      <c r="E119" s="342">
        <f t="shared" si="5"/>
        <v>-1</v>
      </c>
      <c r="F119" s="262" t="str">
        <f t="shared" si="3"/>
        <v>是</v>
      </c>
      <c r="G119" s="149" t="str">
        <f t="shared" si="4"/>
        <v>项</v>
      </c>
    </row>
    <row r="120" ht="36" customHeight="1" spans="1:7">
      <c r="A120" s="416">
        <v>2011105</v>
      </c>
      <c r="B120" s="294" t="s">
        <v>211</v>
      </c>
      <c r="C120" s="300"/>
      <c r="D120" s="323"/>
      <c r="E120" s="342" t="str">
        <f t="shared" si="5"/>
        <v/>
      </c>
      <c r="F120" s="262" t="str">
        <f t="shared" si="3"/>
        <v>否</v>
      </c>
      <c r="G120" s="149" t="str">
        <f t="shared" si="4"/>
        <v>项</v>
      </c>
    </row>
    <row r="121" ht="36" customHeight="1" spans="1:7">
      <c r="A121" s="416">
        <v>2011106</v>
      </c>
      <c r="B121" s="294" t="s">
        <v>212</v>
      </c>
      <c r="C121" s="300"/>
      <c r="D121" s="323"/>
      <c r="E121" s="342" t="str">
        <f t="shared" si="5"/>
        <v/>
      </c>
      <c r="F121" s="262" t="str">
        <f t="shared" si="3"/>
        <v>否</v>
      </c>
      <c r="G121" s="149" t="str">
        <f t="shared" si="4"/>
        <v>项</v>
      </c>
    </row>
    <row r="122" ht="36" customHeight="1" spans="1:7">
      <c r="A122" s="416">
        <v>2011150</v>
      </c>
      <c r="B122" s="294" t="s">
        <v>148</v>
      </c>
      <c r="C122" s="300">
        <v>150</v>
      </c>
      <c r="D122" s="323">
        <v>161</v>
      </c>
      <c r="E122" s="342">
        <f t="shared" si="5"/>
        <v>0.073</v>
      </c>
      <c r="F122" s="262" t="str">
        <f t="shared" si="3"/>
        <v>是</v>
      </c>
      <c r="G122" s="149" t="str">
        <f t="shared" si="4"/>
        <v>项</v>
      </c>
    </row>
    <row r="123" ht="36" customHeight="1" spans="1:7">
      <c r="A123" s="416">
        <v>2011199</v>
      </c>
      <c r="B123" s="294" t="s">
        <v>213</v>
      </c>
      <c r="C123" s="300"/>
      <c r="D123" s="323"/>
      <c r="E123" s="342" t="str">
        <f t="shared" si="5"/>
        <v/>
      </c>
      <c r="F123" s="262" t="str">
        <f t="shared" si="3"/>
        <v>否</v>
      </c>
      <c r="G123" s="149" t="str">
        <f t="shared" si="4"/>
        <v>项</v>
      </c>
    </row>
    <row r="124" ht="36" customHeight="1" spans="1:7">
      <c r="A124" s="415">
        <v>20113</v>
      </c>
      <c r="B124" s="287" t="s">
        <v>214</v>
      </c>
      <c r="C124" s="323">
        <v>345</v>
      </c>
      <c r="D124" s="323">
        <v>314</v>
      </c>
      <c r="E124" s="342">
        <f t="shared" si="5"/>
        <v>-0.09</v>
      </c>
      <c r="F124" s="262" t="str">
        <f t="shared" si="3"/>
        <v>是</v>
      </c>
      <c r="G124" s="149" t="str">
        <f t="shared" si="4"/>
        <v>款</v>
      </c>
    </row>
    <row r="125" ht="36" customHeight="1" spans="1:7">
      <c r="A125" s="416">
        <v>2011301</v>
      </c>
      <c r="B125" s="294" t="s">
        <v>139</v>
      </c>
      <c r="C125" s="300">
        <v>288</v>
      </c>
      <c r="D125" s="323">
        <v>244</v>
      </c>
      <c r="E125" s="342">
        <f t="shared" si="5"/>
        <v>-0.153</v>
      </c>
      <c r="F125" s="262" t="str">
        <f t="shared" si="3"/>
        <v>是</v>
      </c>
      <c r="G125" s="149" t="str">
        <f t="shared" si="4"/>
        <v>项</v>
      </c>
    </row>
    <row r="126" ht="36" customHeight="1" spans="1:7">
      <c r="A126" s="416">
        <v>2011302</v>
      </c>
      <c r="B126" s="294" t="s">
        <v>140</v>
      </c>
      <c r="C126" s="300"/>
      <c r="D126" s="323"/>
      <c r="E126" s="342" t="str">
        <f t="shared" si="5"/>
        <v/>
      </c>
      <c r="F126" s="262" t="str">
        <f t="shared" si="3"/>
        <v>否</v>
      </c>
      <c r="G126" s="149" t="str">
        <f t="shared" si="4"/>
        <v>项</v>
      </c>
    </row>
    <row r="127" ht="36" customHeight="1" spans="1:7">
      <c r="A127" s="416">
        <v>2011303</v>
      </c>
      <c r="B127" s="294" t="s">
        <v>141</v>
      </c>
      <c r="C127" s="300"/>
      <c r="D127" s="323"/>
      <c r="E127" s="342" t="str">
        <f t="shared" si="5"/>
        <v/>
      </c>
      <c r="F127" s="262" t="str">
        <f t="shared" si="3"/>
        <v>否</v>
      </c>
      <c r="G127" s="149" t="str">
        <f t="shared" si="4"/>
        <v>项</v>
      </c>
    </row>
    <row r="128" ht="36" customHeight="1" spans="1:7">
      <c r="A128" s="416">
        <v>2011304</v>
      </c>
      <c r="B128" s="294" t="s">
        <v>215</v>
      </c>
      <c r="C128" s="300"/>
      <c r="D128" s="323"/>
      <c r="E128" s="342" t="str">
        <f t="shared" si="5"/>
        <v/>
      </c>
      <c r="F128" s="262" t="str">
        <f t="shared" si="3"/>
        <v>否</v>
      </c>
      <c r="G128" s="149" t="str">
        <f t="shared" si="4"/>
        <v>项</v>
      </c>
    </row>
    <row r="129" ht="36" customHeight="1" spans="1:7">
      <c r="A129" s="416">
        <v>2011305</v>
      </c>
      <c r="B129" s="294" t="s">
        <v>216</v>
      </c>
      <c r="C129" s="300"/>
      <c r="D129" s="323"/>
      <c r="E129" s="342" t="str">
        <f t="shared" si="5"/>
        <v/>
      </c>
      <c r="F129" s="262" t="str">
        <f t="shared" si="3"/>
        <v>否</v>
      </c>
      <c r="G129" s="149" t="str">
        <f t="shared" si="4"/>
        <v>项</v>
      </c>
    </row>
    <row r="130" ht="36" customHeight="1" spans="1:7">
      <c r="A130" s="416">
        <v>2011306</v>
      </c>
      <c r="B130" s="294" t="s">
        <v>217</v>
      </c>
      <c r="C130" s="300"/>
      <c r="D130" s="323"/>
      <c r="E130" s="342" t="str">
        <f t="shared" si="5"/>
        <v/>
      </c>
      <c r="F130" s="262" t="str">
        <f t="shared" si="3"/>
        <v>否</v>
      </c>
      <c r="G130" s="149" t="str">
        <f t="shared" si="4"/>
        <v>项</v>
      </c>
    </row>
    <row r="131" ht="36" customHeight="1" spans="1:7">
      <c r="A131" s="416">
        <v>2011307</v>
      </c>
      <c r="B131" s="294" t="s">
        <v>218</v>
      </c>
      <c r="C131" s="300"/>
      <c r="D131" s="323"/>
      <c r="E131" s="342" t="str">
        <f t="shared" si="5"/>
        <v/>
      </c>
      <c r="F131" s="262" t="str">
        <f t="shared" si="3"/>
        <v>否</v>
      </c>
      <c r="G131" s="149" t="str">
        <f t="shared" si="4"/>
        <v>项</v>
      </c>
    </row>
    <row r="132" ht="36" customHeight="1" spans="1:7">
      <c r="A132" s="416">
        <v>2011308</v>
      </c>
      <c r="B132" s="294" t="s">
        <v>219</v>
      </c>
      <c r="C132" s="300"/>
      <c r="D132" s="323"/>
      <c r="E132" s="342" t="str">
        <f t="shared" si="5"/>
        <v/>
      </c>
      <c r="F132" s="262" t="str">
        <f t="shared" ref="F132:F195" si="6">IF(LEN(A132)=3,"是",IF(B132&lt;&gt;"",IF(SUM(C132:D132)&lt;&gt;0,"是","否"),"是"))</f>
        <v>否</v>
      </c>
      <c r="G132" s="149" t="str">
        <f t="shared" ref="G132:G195" si="7">IF(LEN(A132)=3,"类",IF(LEN(A132)=5,"款","项"))</f>
        <v>项</v>
      </c>
    </row>
    <row r="133" ht="36" customHeight="1" spans="1:7">
      <c r="A133" s="416">
        <v>2011350</v>
      </c>
      <c r="B133" s="294" t="s">
        <v>148</v>
      </c>
      <c r="C133" s="300">
        <v>57</v>
      </c>
      <c r="D133" s="323">
        <v>70</v>
      </c>
      <c r="E133" s="342">
        <f t="shared" ref="E133:E196" si="8">IF(C133&gt;0,D133/C133-1,IF(C133&lt;0,-(D133/C133-1),""))</f>
        <v>0.228</v>
      </c>
      <c r="F133" s="262" t="str">
        <f t="shared" si="6"/>
        <v>是</v>
      </c>
      <c r="G133" s="149" t="str">
        <f t="shared" si="7"/>
        <v>项</v>
      </c>
    </row>
    <row r="134" ht="36" customHeight="1" spans="1:7">
      <c r="A134" s="416">
        <v>2011399</v>
      </c>
      <c r="B134" s="294" t="s">
        <v>220</v>
      </c>
      <c r="C134" s="300"/>
      <c r="D134" s="323"/>
      <c r="E134" s="342" t="str">
        <f t="shared" si="8"/>
        <v/>
      </c>
      <c r="F134" s="262" t="str">
        <f t="shared" si="6"/>
        <v>否</v>
      </c>
      <c r="G134" s="149" t="str">
        <f t="shared" si="7"/>
        <v>项</v>
      </c>
    </row>
    <row r="135" ht="36" customHeight="1" spans="1:7">
      <c r="A135" s="415">
        <v>20114</v>
      </c>
      <c r="B135" s="287" t="s">
        <v>221</v>
      </c>
      <c r="C135" s="323"/>
      <c r="D135" s="323"/>
      <c r="E135" s="342" t="str">
        <f t="shared" si="8"/>
        <v/>
      </c>
      <c r="F135" s="262" t="str">
        <f t="shared" si="6"/>
        <v>否</v>
      </c>
      <c r="G135" s="149" t="str">
        <f t="shared" si="7"/>
        <v>款</v>
      </c>
    </row>
    <row r="136" ht="36" customHeight="1" spans="1:7">
      <c r="A136" s="416">
        <v>2011401</v>
      </c>
      <c r="B136" s="294" t="s">
        <v>139</v>
      </c>
      <c r="C136" s="300"/>
      <c r="D136" s="323"/>
      <c r="E136" s="342" t="str">
        <f t="shared" si="8"/>
        <v/>
      </c>
      <c r="F136" s="262" t="str">
        <f t="shared" si="6"/>
        <v>否</v>
      </c>
      <c r="G136" s="149" t="str">
        <f t="shared" si="7"/>
        <v>项</v>
      </c>
    </row>
    <row r="137" ht="36" customHeight="1" spans="1:7">
      <c r="A137" s="416">
        <v>2011402</v>
      </c>
      <c r="B137" s="294" t="s">
        <v>140</v>
      </c>
      <c r="C137" s="300"/>
      <c r="D137" s="323"/>
      <c r="E137" s="342" t="str">
        <f t="shared" si="8"/>
        <v/>
      </c>
      <c r="F137" s="262" t="str">
        <f t="shared" si="6"/>
        <v>否</v>
      </c>
      <c r="G137" s="149" t="str">
        <f t="shared" si="7"/>
        <v>项</v>
      </c>
    </row>
    <row r="138" ht="36" customHeight="1" spans="1:7">
      <c r="A138" s="416">
        <v>2011403</v>
      </c>
      <c r="B138" s="294" t="s">
        <v>141</v>
      </c>
      <c r="C138" s="300"/>
      <c r="D138" s="323"/>
      <c r="E138" s="342" t="str">
        <f t="shared" si="8"/>
        <v/>
      </c>
      <c r="F138" s="262" t="str">
        <f t="shared" si="6"/>
        <v>否</v>
      </c>
      <c r="G138" s="149" t="str">
        <f t="shared" si="7"/>
        <v>项</v>
      </c>
    </row>
    <row r="139" ht="36" customHeight="1" spans="1:7">
      <c r="A139" s="416">
        <v>2011404</v>
      </c>
      <c r="B139" s="294" t="s">
        <v>222</v>
      </c>
      <c r="C139" s="300"/>
      <c r="D139" s="323"/>
      <c r="E139" s="342" t="str">
        <f t="shared" si="8"/>
        <v/>
      </c>
      <c r="F139" s="262" t="str">
        <f t="shared" si="6"/>
        <v>否</v>
      </c>
      <c r="G139" s="149" t="str">
        <f t="shared" si="7"/>
        <v>项</v>
      </c>
    </row>
    <row r="140" ht="36" customHeight="1" spans="1:7">
      <c r="A140" s="416">
        <v>2011405</v>
      </c>
      <c r="B140" s="294" t="s">
        <v>223</v>
      </c>
      <c r="C140" s="300"/>
      <c r="D140" s="323"/>
      <c r="E140" s="342" t="str">
        <f t="shared" si="8"/>
        <v/>
      </c>
      <c r="F140" s="262" t="str">
        <f t="shared" si="6"/>
        <v>否</v>
      </c>
      <c r="G140" s="149" t="str">
        <f t="shared" si="7"/>
        <v>项</v>
      </c>
    </row>
    <row r="141" ht="36" customHeight="1" spans="1:7">
      <c r="A141" s="416">
        <v>2011406</v>
      </c>
      <c r="B141" s="294" t="s">
        <v>224</v>
      </c>
      <c r="C141" s="300"/>
      <c r="D141" s="323"/>
      <c r="E141" s="342" t="str">
        <f t="shared" si="8"/>
        <v/>
      </c>
      <c r="F141" s="262" t="str">
        <f t="shared" si="6"/>
        <v>否</v>
      </c>
      <c r="G141" s="149" t="str">
        <f t="shared" si="7"/>
        <v>项</v>
      </c>
    </row>
    <row r="142" ht="36" customHeight="1" spans="1:7">
      <c r="A142" s="416">
        <v>2011408</v>
      </c>
      <c r="B142" s="294" t="s">
        <v>225</v>
      </c>
      <c r="C142" s="300"/>
      <c r="D142" s="323"/>
      <c r="E142" s="342" t="str">
        <f t="shared" si="8"/>
        <v/>
      </c>
      <c r="F142" s="262" t="str">
        <f t="shared" si="6"/>
        <v>否</v>
      </c>
      <c r="G142" s="149" t="str">
        <f t="shared" si="7"/>
        <v>项</v>
      </c>
    </row>
    <row r="143" ht="36" customHeight="1" spans="1:7">
      <c r="A143" s="416">
        <v>2011409</v>
      </c>
      <c r="B143" s="294" t="s">
        <v>226</v>
      </c>
      <c r="C143" s="300"/>
      <c r="D143" s="323"/>
      <c r="E143" s="342" t="str">
        <f t="shared" si="8"/>
        <v/>
      </c>
      <c r="F143" s="262" t="str">
        <f t="shared" si="6"/>
        <v>否</v>
      </c>
      <c r="G143" s="149" t="str">
        <f t="shared" si="7"/>
        <v>项</v>
      </c>
    </row>
    <row r="144" ht="36" customHeight="1" spans="1:7">
      <c r="A144" s="416">
        <v>2011410</v>
      </c>
      <c r="B144" s="294" t="s">
        <v>227</v>
      </c>
      <c r="C144" s="300"/>
      <c r="D144" s="323"/>
      <c r="E144" s="342" t="str">
        <f t="shared" si="8"/>
        <v/>
      </c>
      <c r="F144" s="262" t="str">
        <f t="shared" si="6"/>
        <v>否</v>
      </c>
      <c r="G144" s="149" t="str">
        <f t="shared" si="7"/>
        <v>项</v>
      </c>
    </row>
    <row r="145" ht="36" customHeight="1" spans="1:7">
      <c r="A145" s="416">
        <v>2011411</v>
      </c>
      <c r="B145" s="294" t="s">
        <v>228</v>
      </c>
      <c r="C145" s="300"/>
      <c r="D145" s="323"/>
      <c r="E145" s="342" t="str">
        <f t="shared" si="8"/>
        <v/>
      </c>
      <c r="F145" s="262" t="str">
        <f t="shared" si="6"/>
        <v>否</v>
      </c>
      <c r="G145" s="149" t="str">
        <f t="shared" si="7"/>
        <v>项</v>
      </c>
    </row>
    <row r="146" ht="36" customHeight="1" spans="1:7">
      <c r="A146" s="416">
        <v>2011450</v>
      </c>
      <c r="B146" s="294" t="s">
        <v>148</v>
      </c>
      <c r="C146" s="300"/>
      <c r="D146" s="323"/>
      <c r="E146" s="342" t="str">
        <f t="shared" si="8"/>
        <v/>
      </c>
      <c r="F146" s="262" t="str">
        <f t="shared" si="6"/>
        <v>否</v>
      </c>
      <c r="G146" s="149" t="str">
        <f t="shared" si="7"/>
        <v>项</v>
      </c>
    </row>
    <row r="147" ht="36" customHeight="1" spans="1:7">
      <c r="A147" s="416">
        <v>2011499</v>
      </c>
      <c r="B147" s="294" t="s">
        <v>229</v>
      </c>
      <c r="C147" s="300"/>
      <c r="D147" s="323"/>
      <c r="E147" s="342" t="str">
        <f t="shared" si="8"/>
        <v/>
      </c>
      <c r="F147" s="262" t="str">
        <f t="shared" si="6"/>
        <v>否</v>
      </c>
      <c r="G147" s="149" t="str">
        <f t="shared" si="7"/>
        <v>项</v>
      </c>
    </row>
    <row r="148" ht="36" customHeight="1" spans="1:7">
      <c r="A148" s="415">
        <v>20123</v>
      </c>
      <c r="B148" s="287" t="s">
        <v>230</v>
      </c>
      <c r="C148" s="323"/>
      <c r="D148" s="323"/>
      <c r="E148" s="342" t="str">
        <f t="shared" si="8"/>
        <v/>
      </c>
      <c r="F148" s="262" t="str">
        <f t="shared" si="6"/>
        <v>否</v>
      </c>
      <c r="G148" s="149" t="str">
        <f t="shared" si="7"/>
        <v>款</v>
      </c>
    </row>
    <row r="149" ht="36" customHeight="1" spans="1:7">
      <c r="A149" s="416">
        <v>2012301</v>
      </c>
      <c r="B149" s="294" t="s">
        <v>139</v>
      </c>
      <c r="C149" s="300"/>
      <c r="D149" s="323"/>
      <c r="E149" s="342" t="str">
        <f t="shared" si="8"/>
        <v/>
      </c>
      <c r="F149" s="262" t="str">
        <f t="shared" si="6"/>
        <v>否</v>
      </c>
      <c r="G149" s="149" t="str">
        <f t="shared" si="7"/>
        <v>项</v>
      </c>
    </row>
    <row r="150" ht="36" customHeight="1" spans="1:7">
      <c r="A150" s="416">
        <v>2012302</v>
      </c>
      <c r="B150" s="294" t="s">
        <v>140</v>
      </c>
      <c r="C150" s="300"/>
      <c r="D150" s="323"/>
      <c r="E150" s="342" t="str">
        <f t="shared" si="8"/>
        <v/>
      </c>
      <c r="F150" s="262" t="str">
        <f t="shared" si="6"/>
        <v>否</v>
      </c>
      <c r="G150" s="149" t="str">
        <f t="shared" si="7"/>
        <v>项</v>
      </c>
    </row>
    <row r="151" ht="36" customHeight="1" spans="1:7">
      <c r="A151" s="416">
        <v>2012303</v>
      </c>
      <c r="B151" s="294" t="s">
        <v>141</v>
      </c>
      <c r="C151" s="300"/>
      <c r="D151" s="323"/>
      <c r="E151" s="342" t="str">
        <f t="shared" si="8"/>
        <v/>
      </c>
      <c r="F151" s="262" t="str">
        <f t="shared" si="6"/>
        <v>否</v>
      </c>
      <c r="G151" s="149" t="str">
        <f t="shared" si="7"/>
        <v>项</v>
      </c>
    </row>
    <row r="152" ht="36" customHeight="1" spans="1:7">
      <c r="A152" s="416">
        <v>2012304</v>
      </c>
      <c r="B152" s="294" t="s">
        <v>231</v>
      </c>
      <c r="C152" s="300"/>
      <c r="D152" s="323"/>
      <c r="E152" s="342" t="str">
        <f t="shared" si="8"/>
        <v/>
      </c>
      <c r="F152" s="262" t="str">
        <f t="shared" si="6"/>
        <v>否</v>
      </c>
      <c r="G152" s="149" t="str">
        <f t="shared" si="7"/>
        <v>项</v>
      </c>
    </row>
    <row r="153" ht="36" customHeight="1" spans="1:7">
      <c r="A153" s="416">
        <v>2012350</v>
      </c>
      <c r="B153" s="294" t="s">
        <v>148</v>
      </c>
      <c r="C153" s="300"/>
      <c r="D153" s="323"/>
      <c r="E153" s="342" t="str">
        <f t="shared" si="8"/>
        <v/>
      </c>
      <c r="F153" s="262" t="str">
        <f t="shared" si="6"/>
        <v>否</v>
      </c>
      <c r="G153" s="149" t="str">
        <f t="shared" si="7"/>
        <v>项</v>
      </c>
    </row>
    <row r="154" ht="36" customHeight="1" spans="1:7">
      <c r="A154" s="416">
        <v>2012399</v>
      </c>
      <c r="B154" s="294" t="s">
        <v>232</v>
      </c>
      <c r="C154" s="300"/>
      <c r="D154" s="323"/>
      <c r="E154" s="342" t="str">
        <f t="shared" si="8"/>
        <v/>
      </c>
      <c r="F154" s="262" t="str">
        <f t="shared" si="6"/>
        <v>否</v>
      </c>
      <c r="G154" s="149" t="str">
        <f t="shared" si="7"/>
        <v>项</v>
      </c>
    </row>
    <row r="155" ht="36" customHeight="1" spans="1:7">
      <c r="A155" s="415">
        <v>20125</v>
      </c>
      <c r="B155" s="287" t="s">
        <v>233</v>
      </c>
      <c r="C155" s="323"/>
      <c r="D155" s="323"/>
      <c r="E155" s="342" t="str">
        <f t="shared" si="8"/>
        <v/>
      </c>
      <c r="F155" s="262" t="str">
        <f t="shared" si="6"/>
        <v>否</v>
      </c>
      <c r="G155" s="149" t="str">
        <f t="shared" si="7"/>
        <v>款</v>
      </c>
    </row>
    <row r="156" ht="36" customHeight="1" spans="1:7">
      <c r="A156" s="416">
        <v>2012501</v>
      </c>
      <c r="B156" s="294" t="s">
        <v>139</v>
      </c>
      <c r="C156" s="300"/>
      <c r="D156" s="323"/>
      <c r="E156" s="342" t="str">
        <f t="shared" si="8"/>
        <v/>
      </c>
      <c r="F156" s="262" t="str">
        <f t="shared" si="6"/>
        <v>否</v>
      </c>
      <c r="G156" s="149" t="str">
        <f t="shared" si="7"/>
        <v>项</v>
      </c>
    </row>
    <row r="157" ht="36" customHeight="1" spans="1:7">
      <c r="A157" s="416">
        <v>2012502</v>
      </c>
      <c r="B157" s="294" t="s">
        <v>140</v>
      </c>
      <c r="C157" s="300"/>
      <c r="D157" s="323"/>
      <c r="E157" s="342" t="str">
        <f t="shared" si="8"/>
        <v/>
      </c>
      <c r="F157" s="262" t="str">
        <f t="shared" si="6"/>
        <v>否</v>
      </c>
      <c r="G157" s="149" t="str">
        <f t="shared" si="7"/>
        <v>项</v>
      </c>
    </row>
    <row r="158" ht="36" customHeight="1" spans="1:7">
      <c r="A158" s="416">
        <v>2012503</v>
      </c>
      <c r="B158" s="294" t="s">
        <v>141</v>
      </c>
      <c r="C158" s="300"/>
      <c r="D158" s="323"/>
      <c r="E158" s="342" t="str">
        <f t="shared" si="8"/>
        <v/>
      </c>
      <c r="F158" s="262" t="str">
        <f t="shared" si="6"/>
        <v>否</v>
      </c>
      <c r="G158" s="149" t="str">
        <f t="shared" si="7"/>
        <v>项</v>
      </c>
    </row>
    <row r="159" ht="36" customHeight="1" spans="1:7">
      <c r="A159" s="416">
        <v>2012504</v>
      </c>
      <c r="B159" s="294" t="s">
        <v>234</v>
      </c>
      <c r="C159" s="300"/>
      <c r="D159" s="323"/>
      <c r="E159" s="342" t="str">
        <f t="shared" si="8"/>
        <v/>
      </c>
      <c r="F159" s="262" t="str">
        <f t="shared" si="6"/>
        <v>否</v>
      </c>
      <c r="G159" s="149" t="str">
        <f t="shared" si="7"/>
        <v>项</v>
      </c>
    </row>
    <row r="160" ht="36" customHeight="1" spans="1:7">
      <c r="A160" s="416">
        <v>2012505</v>
      </c>
      <c r="B160" s="294" t="s">
        <v>235</v>
      </c>
      <c r="C160" s="300"/>
      <c r="D160" s="323"/>
      <c r="E160" s="342" t="str">
        <f t="shared" si="8"/>
        <v/>
      </c>
      <c r="F160" s="262" t="str">
        <f t="shared" si="6"/>
        <v>否</v>
      </c>
      <c r="G160" s="149" t="str">
        <f t="shared" si="7"/>
        <v>项</v>
      </c>
    </row>
    <row r="161" ht="36" customHeight="1" spans="1:7">
      <c r="A161" s="416">
        <v>2012550</v>
      </c>
      <c r="B161" s="294" t="s">
        <v>148</v>
      </c>
      <c r="C161" s="300"/>
      <c r="D161" s="323"/>
      <c r="E161" s="342" t="str">
        <f t="shared" si="8"/>
        <v/>
      </c>
      <c r="F161" s="262" t="str">
        <f t="shared" si="6"/>
        <v>否</v>
      </c>
      <c r="G161" s="149" t="str">
        <f t="shared" si="7"/>
        <v>项</v>
      </c>
    </row>
    <row r="162" ht="36" customHeight="1" spans="1:7">
      <c r="A162" s="416">
        <v>2012599</v>
      </c>
      <c r="B162" s="294" t="s">
        <v>236</v>
      </c>
      <c r="C162" s="300"/>
      <c r="D162" s="323"/>
      <c r="E162" s="342" t="str">
        <f t="shared" si="8"/>
        <v/>
      </c>
      <c r="F162" s="262" t="str">
        <f t="shared" si="6"/>
        <v>否</v>
      </c>
      <c r="G162" s="149" t="str">
        <f t="shared" si="7"/>
        <v>项</v>
      </c>
    </row>
    <row r="163" ht="36" customHeight="1" spans="1:7">
      <c r="A163" s="415">
        <v>20126</v>
      </c>
      <c r="B163" s="287" t="s">
        <v>237</v>
      </c>
      <c r="C163" s="323">
        <v>94</v>
      </c>
      <c r="D163" s="323">
        <v>101</v>
      </c>
      <c r="E163" s="342">
        <f t="shared" si="8"/>
        <v>0.074</v>
      </c>
      <c r="F163" s="262" t="str">
        <f t="shared" si="6"/>
        <v>是</v>
      </c>
      <c r="G163" s="149" t="str">
        <f t="shared" si="7"/>
        <v>款</v>
      </c>
    </row>
    <row r="164" ht="36" customHeight="1" spans="1:7">
      <c r="A164" s="416">
        <v>2012601</v>
      </c>
      <c r="B164" s="294" t="s">
        <v>139</v>
      </c>
      <c r="C164" s="300"/>
      <c r="D164" s="323"/>
      <c r="E164" s="342" t="str">
        <f t="shared" si="8"/>
        <v/>
      </c>
      <c r="F164" s="262" t="str">
        <f t="shared" si="6"/>
        <v>否</v>
      </c>
      <c r="G164" s="149" t="str">
        <f t="shared" si="7"/>
        <v>项</v>
      </c>
    </row>
    <row r="165" ht="36" customHeight="1" spans="1:7">
      <c r="A165" s="416">
        <v>2012602</v>
      </c>
      <c r="B165" s="294" t="s">
        <v>140</v>
      </c>
      <c r="C165" s="300"/>
      <c r="D165" s="323"/>
      <c r="E165" s="342" t="str">
        <f t="shared" si="8"/>
        <v/>
      </c>
      <c r="F165" s="262" t="str">
        <f t="shared" si="6"/>
        <v>否</v>
      </c>
      <c r="G165" s="149" t="str">
        <f t="shared" si="7"/>
        <v>项</v>
      </c>
    </row>
    <row r="166" ht="36" customHeight="1" spans="1:7">
      <c r="A166" s="416">
        <v>2012603</v>
      </c>
      <c r="B166" s="294" t="s">
        <v>141</v>
      </c>
      <c r="C166" s="300"/>
      <c r="D166" s="323"/>
      <c r="E166" s="342" t="str">
        <f t="shared" si="8"/>
        <v/>
      </c>
      <c r="F166" s="262" t="str">
        <f t="shared" si="6"/>
        <v>否</v>
      </c>
      <c r="G166" s="149" t="str">
        <f t="shared" si="7"/>
        <v>项</v>
      </c>
    </row>
    <row r="167" ht="36" customHeight="1" spans="1:7">
      <c r="A167" s="416">
        <v>2012604</v>
      </c>
      <c r="B167" s="294" t="s">
        <v>238</v>
      </c>
      <c r="C167" s="300">
        <v>94</v>
      </c>
      <c r="D167" s="323">
        <v>101</v>
      </c>
      <c r="E167" s="342">
        <f t="shared" si="8"/>
        <v>0.074</v>
      </c>
      <c r="F167" s="262" t="str">
        <f t="shared" si="6"/>
        <v>是</v>
      </c>
      <c r="G167" s="149" t="str">
        <f t="shared" si="7"/>
        <v>项</v>
      </c>
    </row>
    <row r="168" ht="36" customHeight="1" spans="1:7">
      <c r="A168" s="416">
        <v>2012699</v>
      </c>
      <c r="B168" s="294" t="s">
        <v>239</v>
      </c>
      <c r="C168" s="300"/>
      <c r="D168" s="323"/>
      <c r="E168" s="342" t="str">
        <f t="shared" si="8"/>
        <v/>
      </c>
      <c r="F168" s="262" t="str">
        <f t="shared" si="6"/>
        <v>否</v>
      </c>
      <c r="G168" s="149" t="str">
        <f t="shared" si="7"/>
        <v>项</v>
      </c>
    </row>
    <row r="169" ht="36" customHeight="1" spans="1:7">
      <c r="A169" s="415">
        <v>20128</v>
      </c>
      <c r="B169" s="287" t="s">
        <v>240</v>
      </c>
      <c r="C169" s="323">
        <v>77</v>
      </c>
      <c r="D169" s="323">
        <v>97</v>
      </c>
      <c r="E169" s="342">
        <f t="shared" si="8"/>
        <v>0.26</v>
      </c>
      <c r="F169" s="262" t="str">
        <f t="shared" si="6"/>
        <v>是</v>
      </c>
      <c r="G169" s="149" t="str">
        <f t="shared" si="7"/>
        <v>款</v>
      </c>
    </row>
    <row r="170" ht="36" customHeight="1" spans="1:7">
      <c r="A170" s="416">
        <v>2012801</v>
      </c>
      <c r="B170" s="294" t="s">
        <v>139</v>
      </c>
      <c r="C170" s="300">
        <v>77</v>
      </c>
      <c r="D170" s="323">
        <v>97</v>
      </c>
      <c r="E170" s="342">
        <f t="shared" si="8"/>
        <v>0.26</v>
      </c>
      <c r="F170" s="262" t="str">
        <f t="shared" si="6"/>
        <v>是</v>
      </c>
      <c r="G170" s="149" t="str">
        <f t="shared" si="7"/>
        <v>项</v>
      </c>
    </row>
    <row r="171" ht="36" customHeight="1" spans="1:7">
      <c r="A171" s="416">
        <v>2012802</v>
      </c>
      <c r="B171" s="294" t="s">
        <v>140</v>
      </c>
      <c r="C171" s="300"/>
      <c r="D171" s="323"/>
      <c r="E171" s="342" t="str">
        <f t="shared" si="8"/>
        <v/>
      </c>
      <c r="F171" s="262" t="str">
        <f t="shared" si="6"/>
        <v>否</v>
      </c>
      <c r="G171" s="149" t="str">
        <f t="shared" si="7"/>
        <v>项</v>
      </c>
    </row>
    <row r="172" ht="36" customHeight="1" spans="1:7">
      <c r="A172" s="416">
        <v>2012803</v>
      </c>
      <c r="B172" s="294" t="s">
        <v>141</v>
      </c>
      <c r="C172" s="300"/>
      <c r="D172" s="323"/>
      <c r="E172" s="342" t="str">
        <f t="shared" si="8"/>
        <v/>
      </c>
      <c r="F172" s="262" t="str">
        <f t="shared" si="6"/>
        <v>否</v>
      </c>
      <c r="G172" s="149" t="str">
        <f t="shared" si="7"/>
        <v>项</v>
      </c>
    </row>
    <row r="173" ht="36" customHeight="1" spans="1:7">
      <c r="A173" s="416">
        <v>2012804</v>
      </c>
      <c r="B173" s="294" t="s">
        <v>153</v>
      </c>
      <c r="C173" s="300"/>
      <c r="D173" s="323"/>
      <c r="E173" s="342" t="str">
        <f t="shared" si="8"/>
        <v/>
      </c>
      <c r="F173" s="262" t="str">
        <f t="shared" si="6"/>
        <v>否</v>
      </c>
      <c r="G173" s="149" t="str">
        <f t="shared" si="7"/>
        <v>项</v>
      </c>
    </row>
    <row r="174" ht="36" customHeight="1" spans="1:7">
      <c r="A174" s="416">
        <v>2012850</v>
      </c>
      <c r="B174" s="294" t="s">
        <v>148</v>
      </c>
      <c r="C174" s="300"/>
      <c r="D174" s="323"/>
      <c r="E174" s="342" t="str">
        <f t="shared" si="8"/>
        <v/>
      </c>
      <c r="F174" s="262" t="str">
        <f t="shared" si="6"/>
        <v>否</v>
      </c>
      <c r="G174" s="149" t="str">
        <f t="shared" si="7"/>
        <v>项</v>
      </c>
    </row>
    <row r="175" ht="36" customHeight="1" spans="1:7">
      <c r="A175" s="416">
        <v>2012899</v>
      </c>
      <c r="B175" s="294" t="s">
        <v>241</v>
      </c>
      <c r="C175" s="300"/>
      <c r="D175" s="323"/>
      <c r="E175" s="342" t="str">
        <f t="shared" si="8"/>
        <v/>
      </c>
      <c r="F175" s="262" t="str">
        <f t="shared" si="6"/>
        <v>否</v>
      </c>
      <c r="G175" s="149" t="str">
        <f t="shared" si="7"/>
        <v>项</v>
      </c>
    </row>
    <row r="176" ht="36" customHeight="1" spans="1:7">
      <c r="A176" s="415">
        <v>20129</v>
      </c>
      <c r="B176" s="287" t="s">
        <v>242</v>
      </c>
      <c r="C176" s="323">
        <v>341</v>
      </c>
      <c r="D176" s="323">
        <v>496</v>
      </c>
      <c r="E176" s="342">
        <f t="shared" si="8"/>
        <v>0.455</v>
      </c>
      <c r="F176" s="262" t="str">
        <f t="shared" si="6"/>
        <v>是</v>
      </c>
      <c r="G176" s="149" t="str">
        <f t="shared" si="7"/>
        <v>款</v>
      </c>
    </row>
    <row r="177" ht="36" customHeight="1" spans="1:7">
      <c r="A177" s="416">
        <v>2012901</v>
      </c>
      <c r="B177" s="294" t="s">
        <v>139</v>
      </c>
      <c r="C177" s="300">
        <v>217</v>
      </c>
      <c r="D177" s="323">
        <v>262</v>
      </c>
      <c r="E177" s="342">
        <f t="shared" si="8"/>
        <v>0.207</v>
      </c>
      <c r="F177" s="262" t="str">
        <f t="shared" si="6"/>
        <v>是</v>
      </c>
      <c r="G177" s="149" t="str">
        <f t="shared" si="7"/>
        <v>项</v>
      </c>
    </row>
    <row r="178" ht="36" customHeight="1" spans="1:7">
      <c r="A178" s="416">
        <v>2012902</v>
      </c>
      <c r="B178" s="294" t="s">
        <v>140</v>
      </c>
      <c r="C178" s="300">
        <v>23</v>
      </c>
      <c r="D178" s="323">
        <v>51</v>
      </c>
      <c r="E178" s="342">
        <f t="shared" si="8"/>
        <v>1.217</v>
      </c>
      <c r="F178" s="262" t="str">
        <f t="shared" si="6"/>
        <v>是</v>
      </c>
      <c r="G178" s="149" t="str">
        <f t="shared" si="7"/>
        <v>项</v>
      </c>
    </row>
    <row r="179" ht="36" customHeight="1" spans="1:7">
      <c r="A179" s="416">
        <v>2012903</v>
      </c>
      <c r="B179" s="294" t="s">
        <v>141</v>
      </c>
      <c r="C179" s="300"/>
      <c r="D179" s="323"/>
      <c r="E179" s="342" t="str">
        <f t="shared" si="8"/>
        <v/>
      </c>
      <c r="F179" s="262" t="str">
        <f t="shared" si="6"/>
        <v>否</v>
      </c>
      <c r="G179" s="149" t="str">
        <f t="shared" si="7"/>
        <v>项</v>
      </c>
    </row>
    <row r="180" ht="36" customHeight="1" spans="1:7">
      <c r="A180" s="419">
        <v>2012906</v>
      </c>
      <c r="B180" s="294" t="s">
        <v>243</v>
      </c>
      <c r="C180" s="300">
        <v>59</v>
      </c>
      <c r="D180" s="323">
        <v>59</v>
      </c>
      <c r="E180" s="342">
        <f t="shared" si="8"/>
        <v>0</v>
      </c>
      <c r="F180" s="262" t="str">
        <f t="shared" si="6"/>
        <v>是</v>
      </c>
      <c r="G180" s="149" t="str">
        <f t="shared" si="7"/>
        <v>项</v>
      </c>
    </row>
    <row r="181" ht="36" customHeight="1" spans="1:7">
      <c r="A181" s="416">
        <v>2012950</v>
      </c>
      <c r="B181" s="294" t="s">
        <v>148</v>
      </c>
      <c r="C181" s="300">
        <v>24</v>
      </c>
      <c r="D181" s="323">
        <v>46</v>
      </c>
      <c r="E181" s="342">
        <f t="shared" si="8"/>
        <v>0.917</v>
      </c>
      <c r="F181" s="262" t="str">
        <f t="shared" si="6"/>
        <v>是</v>
      </c>
      <c r="G181" s="149" t="str">
        <f t="shared" si="7"/>
        <v>项</v>
      </c>
    </row>
    <row r="182" ht="36" customHeight="1" spans="1:7">
      <c r="A182" s="416">
        <v>2012999</v>
      </c>
      <c r="B182" s="294" t="s">
        <v>244</v>
      </c>
      <c r="C182" s="300">
        <v>18</v>
      </c>
      <c r="D182" s="323">
        <v>78</v>
      </c>
      <c r="E182" s="342">
        <f t="shared" si="8"/>
        <v>3.333</v>
      </c>
      <c r="F182" s="262" t="str">
        <f t="shared" si="6"/>
        <v>是</v>
      </c>
      <c r="G182" s="149" t="str">
        <f t="shared" si="7"/>
        <v>项</v>
      </c>
    </row>
    <row r="183" ht="36" customHeight="1" spans="1:7">
      <c r="A183" s="415">
        <v>20131</v>
      </c>
      <c r="B183" s="287" t="s">
        <v>245</v>
      </c>
      <c r="C183" s="323">
        <v>800</v>
      </c>
      <c r="D183" s="323">
        <v>855</v>
      </c>
      <c r="E183" s="342">
        <f t="shared" si="8"/>
        <v>0.069</v>
      </c>
      <c r="F183" s="262" t="str">
        <f t="shared" si="6"/>
        <v>是</v>
      </c>
      <c r="G183" s="149" t="str">
        <f t="shared" si="7"/>
        <v>款</v>
      </c>
    </row>
    <row r="184" ht="36" customHeight="1" spans="1:7">
      <c r="A184" s="416">
        <v>2013101</v>
      </c>
      <c r="B184" s="294" t="s">
        <v>139</v>
      </c>
      <c r="C184" s="300">
        <v>748</v>
      </c>
      <c r="D184" s="323">
        <v>798</v>
      </c>
      <c r="E184" s="342">
        <f t="shared" si="8"/>
        <v>0.067</v>
      </c>
      <c r="F184" s="262" t="str">
        <f t="shared" si="6"/>
        <v>是</v>
      </c>
      <c r="G184" s="149" t="str">
        <f t="shared" si="7"/>
        <v>项</v>
      </c>
    </row>
    <row r="185" ht="36" customHeight="1" spans="1:7">
      <c r="A185" s="416">
        <v>2013102</v>
      </c>
      <c r="B185" s="294" t="s">
        <v>140</v>
      </c>
      <c r="C185" s="300"/>
      <c r="D185" s="323"/>
      <c r="E185" s="342" t="str">
        <f t="shared" si="8"/>
        <v/>
      </c>
      <c r="F185" s="262" t="str">
        <f t="shared" si="6"/>
        <v>否</v>
      </c>
      <c r="G185" s="149" t="str">
        <f t="shared" si="7"/>
        <v>项</v>
      </c>
    </row>
    <row r="186" ht="36" customHeight="1" spans="1:7">
      <c r="A186" s="416">
        <v>2013103</v>
      </c>
      <c r="B186" s="294" t="s">
        <v>141</v>
      </c>
      <c r="C186" s="300"/>
      <c r="D186" s="323"/>
      <c r="E186" s="342" t="str">
        <f t="shared" si="8"/>
        <v/>
      </c>
      <c r="F186" s="262" t="str">
        <f t="shared" si="6"/>
        <v>否</v>
      </c>
      <c r="G186" s="149" t="str">
        <f t="shared" si="7"/>
        <v>项</v>
      </c>
    </row>
    <row r="187" ht="36" customHeight="1" spans="1:7">
      <c r="A187" s="416">
        <v>2013105</v>
      </c>
      <c r="B187" s="294" t="s">
        <v>246</v>
      </c>
      <c r="C187" s="300"/>
      <c r="D187" s="323"/>
      <c r="E187" s="342" t="str">
        <f t="shared" si="8"/>
        <v/>
      </c>
      <c r="F187" s="262" t="str">
        <f t="shared" si="6"/>
        <v>否</v>
      </c>
      <c r="G187" s="149" t="str">
        <f t="shared" si="7"/>
        <v>项</v>
      </c>
    </row>
    <row r="188" ht="36" customHeight="1" spans="1:7">
      <c r="A188" s="416">
        <v>2013150</v>
      </c>
      <c r="B188" s="294" t="s">
        <v>148</v>
      </c>
      <c r="C188" s="300">
        <v>52</v>
      </c>
      <c r="D188" s="323">
        <v>57</v>
      </c>
      <c r="E188" s="342">
        <f t="shared" si="8"/>
        <v>0.096</v>
      </c>
      <c r="F188" s="262" t="str">
        <f t="shared" si="6"/>
        <v>是</v>
      </c>
      <c r="G188" s="149" t="str">
        <f t="shared" si="7"/>
        <v>项</v>
      </c>
    </row>
    <row r="189" ht="36" customHeight="1" spans="1:7">
      <c r="A189" s="416">
        <v>2013199</v>
      </c>
      <c r="B189" s="294" t="s">
        <v>247</v>
      </c>
      <c r="C189" s="300"/>
      <c r="D189" s="323"/>
      <c r="E189" s="342" t="str">
        <f t="shared" si="8"/>
        <v/>
      </c>
      <c r="F189" s="262" t="str">
        <f t="shared" si="6"/>
        <v>否</v>
      </c>
      <c r="G189" s="149" t="str">
        <f t="shared" si="7"/>
        <v>项</v>
      </c>
    </row>
    <row r="190" ht="36" customHeight="1" spans="1:7">
      <c r="A190" s="415">
        <v>20132</v>
      </c>
      <c r="B190" s="287" t="s">
        <v>248</v>
      </c>
      <c r="C190" s="323">
        <v>660</v>
      </c>
      <c r="D190" s="323">
        <v>1166</v>
      </c>
      <c r="E190" s="342">
        <f t="shared" si="8"/>
        <v>0.767</v>
      </c>
      <c r="F190" s="262" t="str">
        <f t="shared" si="6"/>
        <v>是</v>
      </c>
      <c r="G190" s="149" t="str">
        <f t="shared" si="7"/>
        <v>款</v>
      </c>
    </row>
    <row r="191" ht="36" customHeight="1" spans="1:7">
      <c r="A191" s="416">
        <v>2013201</v>
      </c>
      <c r="B191" s="294" t="s">
        <v>139</v>
      </c>
      <c r="C191" s="300">
        <v>553</v>
      </c>
      <c r="D191" s="323">
        <v>603</v>
      </c>
      <c r="E191" s="342">
        <f t="shared" si="8"/>
        <v>0.09</v>
      </c>
      <c r="F191" s="262" t="str">
        <f t="shared" si="6"/>
        <v>是</v>
      </c>
      <c r="G191" s="149" t="str">
        <f t="shared" si="7"/>
        <v>项</v>
      </c>
    </row>
    <row r="192" ht="36" customHeight="1" spans="1:7">
      <c r="A192" s="416">
        <v>2013202</v>
      </c>
      <c r="B192" s="294" t="s">
        <v>140</v>
      </c>
      <c r="C192" s="300"/>
      <c r="D192" s="323"/>
      <c r="E192" s="342" t="str">
        <f t="shared" si="8"/>
        <v/>
      </c>
      <c r="F192" s="262" t="str">
        <f t="shared" si="6"/>
        <v>否</v>
      </c>
      <c r="G192" s="149" t="str">
        <f t="shared" si="7"/>
        <v>项</v>
      </c>
    </row>
    <row r="193" ht="36" customHeight="1" spans="1:7">
      <c r="A193" s="416">
        <v>2013203</v>
      </c>
      <c r="B193" s="294" t="s">
        <v>141</v>
      </c>
      <c r="C193" s="300"/>
      <c r="D193" s="323"/>
      <c r="E193" s="342" t="str">
        <f t="shared" si="8"/>
        <v/>
      </c>
      <c r="F193" s="262" t="str">
        <f t="shared" si="6"/>
        <v>否</v>
      </c>
      <c r="G193" s="149" t="str">
        <f t="shared" si="7"/>
        <v>项</v>
      </c>
    </row>
    <row r="194" ht="36" customHeight="1" spans="1:7">
      <c r="A194" s="416">
        <v>2013204</v>
      </c>
      <c r="B194" s="294" t="s">
        <v>249</v>
      </c>
      <c r="C194" s="300"/>
      <c r="D194" s="323"/>
      <c r="E194" s="342" t="str">
        <f t="shared" si="8"/>
        <v/>
      </c>
      <c r="F194" s="262" t="str">
        <f t="shared" si="6"/>
        <v>否</v>
      </c>
      <c r="G194" s="149" t="str">
        <f t="shared" si="7"/>
        <v>项</v>
      </c>
    </row>
    <row r="195" ht="36" customHeight="1" spans="1:7">
      <c r="A195" s="416">
        <v>2013250</v>
      </c>
      <c r="B195" s="294" t="s">
        <v>148</v>
      </c>
      <c r="C195" s="300">
        <v>92</v>
      </c>
      <c r="D195" s="323">
        <v>99</v>
      </c>
      <c r="E195" s="342">
        <f t="shared" si="8"/>
        <v>0.076</v>
      </c>
      <c r="F195" s="262" t="str">
        <f t="shared" si="6"/>
        <v>是</v>
      </c>
      <c r="G195" s="149" t="str">
        <f t="shared" si="7"/>
        <v>项</v>
      </c>
    </row>
    <row r="196" ht="36" customHeight="1" spans="1:7">
      <c r="A196" s="416">
        <v>2013299</v>
      </c>
      <c r="B196" s="294" t="s">
        <v>250</v>
      </c>
      <c r="C196" s="300">
        <v>15</v>
      </c>
      <c r="D196" s="323">
        <v>464</v>
      </c>
      <c r="E196" s="342">
        <f t="shared" si="8"/>
        <v>29.933</v>
      </c>
      <c r="F196" s="262" t="str">
        <f t="shared" ref="F196:F203" si="9">IF(LEN(A196)=3,"是",IF(B196&lt;&gt;"",IF(SUM(C196:D196)&lt;&gt;0,"是","否"),"是"))</f>
        <v>是</v>
      </c>
      <c r="G196" s="149" t="str">
        <f t="shared" ref="G196:G203" si="10">IF(LEN(A196)=3,"类",IF(LEN(A196)=5,"款","项"))</f>
        <v>项</v>
      </c>
    </row>
    <row r="197" ht="36" customHeight="1" spans="1:7">
      <c r="A197" s="415">
        <v>20133</v>
      </c>
      <c r="B197" s="287" t="s">
        <v>251</v>
      </c>
      <c r="C197" s="323">
        <v>213</v>
      </c>
      <c r="D197" s="323">
        <v>193</v>
      </c>
      <c r="E197" s="342">
        <f t="shared" ref="E197:E204" si="11">IF(C197&gt;0,D197/C197-1,IF(C197&lt;0,-(D197/C197-1),""))</f>
        <v>-0.094</v>
      </c>
      <c r="F197" s="262" t="str">
        <f t="shared" si="9"/>
        <v>是</v>
      </c>
      <c r="G197" s="149" t="str">
        <f t="shared" si="10"/>
        <v>款</v>
      </c>
    </row>
    <row r="198" ht="36" customHeight="1" spans="1:7">
      <c r="A198" s="416">
        <v>2013301</v>
      </c>
      <c r="B198" s="294" t="s">
        <v>139</v>
      </c>
      <c r="C198" s="300">
        <v>164</v>
      </c>
      <c r="D198" s="323">
        <v>150</v>
      </c>
      <c r="E198" s="342">
        <f t="shared" si="11"/>
        <v>-0.085</v>
      </c>
      <c r="F198" s="262" t="str">
        <f t="shared" si="9"/>
        <v>是</v>
      </c>
      <c r="G198" s="149" t="str">
        <f t="shared" si="10"/>
        <v>项</v>
      </c>
    </row>
    <row r="199" ht="36" customHeight="1" spans="1:7">
      <c r="A199" s="416">
        <v>2013302</v>
      </c>
      <c r="B199" s="294" t="s">
        <v>140</v>
      </c>
      <c r="C199" s="300"/>
      <c r="D199" s="323"/>
      <c r="E199" s="342" t="str">
        <f t="shared" si="11"/>
        <v/>
      </c>
      <c r="F199" s="262" t="str">
        <f t="shared" si="9"/>
        <v>否</v>
      </c>
      <c r="G199" s="149" t="str">
        <f t="shared" si="10"/>
        <v>项</v>
      </c>
    </row>
    <row r="200" ht="36" customHeight="1" spans="1:7">
      <c r="A200" s="416">
        <v>2013303</v>
      </c>
      <c r="B200" s="294" t="s">
        <v>141</v>
      </c>
      <c r="C200" s="300"/>
      <c r="D200" s="323"/>
      <c r="E200" s="342" t="str">
        <f t="shared" si="11"/>
        <v/>
      </c>
      <c r="F200" s="262" t="str">
        <f t="shared" si="9"/>
        <v>否</v>
      </c>
      <c r="G200" s="149" t="str">
        <f t="shared" si="10"/>
        <v>项</v>
      </c>
    </row>
    <row r="201" ht="36" customHeight="1" spans="1:7">
      <c r="A201" s="416">
        <v>2013304</v>
      </c>
      <c r="B201" s="294" t="s">
        <v>252</v>
      </c>
      <c r="C201" s="300"/>
      <c r="D201" s="323"/>
      <c r="E201" s="342" t="str">
        <f t="shared" si="11"/>
        <v/>
      </c>
      <c r="F201" s="262" t="str">
        <f t="shared" si="9"/>
        <v>否</v>
      </c>
      <c r="G201" s="149" t="str">
        <f t="shared" si="10"/>
        <v>项</v>
      </c>
    </row>
    <row r="202" ht="36" customHeight="1" spans="1:7">
      <c r="A202" s="416">
        <v>2013350</v>
      </c>
      <c r="B202" s="294" t="s">
        <v>148</v>
      </c>
      <c r="C202" s="300">
        <v>49</v>
      </c>
      <c r="D202" s="323">
        <v>43</v>
      </c>
      <c r="E202" s="342">
        <f t="shared" si="11"/>
        <v>-0.122</v>
      </c>
      <c r="F202" s="262" t="str">
        <f t="shared" si="9"/>
        <v>是</v>
      </c>
      <c r="G202" s="149" t="str">
        <f t="shared" si="10"/>
        <v>项</v>
      </c>
    </row>
    <row r="203" ht="36" customHeight="1" spans="1:7">
      <c r="A203" s="416">
        <v>2013399</v>
      </c>
      <c r="B203" s="294" t="s">
        <v>253</v>
      </c>
      <c r="C203" s="300"/>
      <c r="D203" s="323"/>
      <c r="E203" s="342" t="str">
        <f t="shared" si="11"/>
        <v/>
      </c>
      <c r="F203" s="262" t="str">
        <f t="shared" si="9"/>
        <v>否</v>
      </c>
      <c r="G203" s="149" t="str">
        <f t="shared" si="10"/>
        <v>项</v>
      </c>
    </row>
    <row r="204" ht="36" customHeight="1" spans="1:6">
      <c r="A204" s="416">
        <v>2013999</v>
      </c>
      <c r="B204" s="294" t="s">
        <v>254</v>
      </c>
      <c r="C204" s="300"/>
      <c r="D204" s="323">
        <v>355</v>
      </c>
      <c r="E204" s="342" t="str">
        <f t="shared" si="11"/>
        <v/>
      </c>
      <c r="F204" s="262"/>
    </row>
    <row r="205" ht="36" customHeight="1" spans="1:7">
      <c r="A205" s="415">
        <v>20134</v>
      </c>
      <c r="B205" s="287" t="s">
        <v>255</v>
      </c>
      <c r="C205" s="323">
        <v>198</v>
      </c>
      <c r="D205" s="323">
        <v>222</v>
      </c>
      <c r="E205" s="342">
        <f t="shared" ref="E205:E263" si="12">IF(C205&gt;0,D205/C205-1,IF(C205&lt;0,-(D205/C205-1),""))</f>
        <v>0.121</v>
      </c>
      <c r="F205" s="262" t="str">
        <f t="shared" ref="F205:F260" si="13">IF(LEN(A205)=3,"是",IF(B205&lt;&gt;"",IF(SUM(C205:D205)&lt;&gt;0,"是","否"),"是"))</f>
        <v>是</v>
      </c>
      <c r="G205" s="149" t="str">
        <f t="shared" ref="G205:G260" si="14">IF(LEN(A205)=3,"类",IF(LEN(A205)=5,"款","项"))</f>
        <v>款</v>
      </c>
    </row>
    <row r="206" ht="36" customHeight="1" spans="1:7">
      <c r="A206" s="416">
        <v>2013401</v>
      </c>
      <c r="B206" s="294" t="s">
        <v>139</v>
      </c>
      <c r="C206" s="300">
        <v>198</v>
      </c>
      <c r="D206" s="323">
        <v>170</v>
      </c>
      <c r="E206" s="342">
        <f t="shared" si="12"/>
        <v>-0.141</v>
      </c>
      <c r="F206" s="262" t="str">
        <f t="shared" si="13"/>
        <v>是</v>
      </c>
      <c r="G206" s="149" t="str">
        <f t="shared" si="14"/>
        <v>项</v>
      </c>
    </row>
    <row r="207" ht="36" customHeight="1" spans="1:7">
      <c r="A207" s="416">
        <v>2013402</v>
      </c>
      <c r="B207" s="294" t="s">
        <v>140</v>
      </c>
      <c r="C207" s="300"/>
      <c r="D207" s="323"/>
      <c r="E207" s="342" t="str">
        <f t="shared" si="12"/>
        <v/>
      </c>
      <c r="F207" s="262" t="str">
        <f t="shared" si="13"/>
        <v>否</v>
      </c>
      <c r="G207" s="149" t="str">
        <f t="shared" si="14"/>
        <v>项</v>
      </c>
    </row>
    <row r="208" ht="36" customHeight="1" spans="1:7">
      <c r="A208" s="416">
        <v>2013403</v>
      </c>
      <c r="B208" s="294" t="s">
        <v>141</v>
      </c>
      <c r="C208" s="300"/>
      <c r="D208" s="323"/>
      <c r="E208" s="342" t="str">
        <f t="shared" si="12"/>
        <v/>
      </c>
      <c r="F208" s="262" t="str">
        <f t="shared" si="13"/>
        <v>否</v>
      </c>
      <c r="G208" s="149" t="str">
        <f t="shared" si="14"/>
        <v>项</v>
      </c>
    </row>
    <row r="209" ht="36" customHeight="1" spans="1:7">
      <c r="A209" s="416">
        <v>2013404</v>
      </c>
      <c r="B209" s="294" t="s">
        <v>256</v>
      </c>
      <c r="C209" s="300"/>
      <c r="D209" s="323"/>
      <c r="E209" s="342" t="str">
        <f t="shared" si="12"/>
        <v/>
      </c>
      <c r="F209" s="262" t="str">
        <f t="shared" si="13"/>
        <v>否</v>
      </c>
      <c r="G209" s="149" t="str">
        <f t="shared" si="14"/>
        <v>项</v>
      </c>
    </row>
    <row r="210" ht="36" customHeight="1" spans="1:7">
      <c r="A210" s="416">
        <v>2013405</v>
      </c>
      <c r="B210" s="294" t="s">
        <v>257</v>
      </c>
      <c r="C210" s="300"/>
      <c r="D210" s="323"/>
      <c r="E210" s="342" t="str">
        <f t="shared" si="12"/>
        <v/>
      </c>
      <c r="F210" s="262" t="str">
        <f t="shared" si="13"/>
        <v>否</v>
      </c>
      <c r="G210" s="149" t="str">
        <f t="shared" si="14"/>
        <v>项</v>
      </c>
    </row>
    <row r="211" ht="36" customHeight="1" spans="1:7">
      <c r="A211" s="416">
        <v>2013450</v>
      </c>
      <c r="B211" s="294" t="s">
        <v>148</v>
      </c>
      <c r="C211" s="300"/>
      <c r="D211" s="323">
        <v>52</v>
      </c>
      <c r="E211" s="342" t="str">
        <f t="shared" si="12"/>
        <v/>
      </c>
      <c r="F211" s="262" t="str">
        <f t="shared" si="13"/>
        <v>是</v>
      </c>
      <c r="G211" s="149" t="str">
        <f t="shared" si="14"/>
        <v>项</v>
      </c>
    </row>
    <row r="212" ht="36" customHeight="1" spans="1:7">
      <c r="A212" s="416">
        <v>2013499</v>
      </c>
      <c r="B212" s="294" t="s">
        <v>258</v>
      </c>
      <c r="C212" s="300"/>
      <c r="D212" s="323"/>
      <c r="E212" s="342" t="str">
        <f t="shared" si="12"/>
        <v/>
      </c>
      <c r="F212" s="262" t="str">
        <f t="shared" si="13"/>
        <v>否</v>
      </c>
      <c r="G212" s="149" t="str">
        <f t="shared" si="14"/>
        <v>项</v>
      </c>
    </row>
    <row r="213" ht="36" customHeight="1" spans="1:7">
      <c r="A213" s="415">
        <v>20135</v>
      </c>
      <c r="B213" s="287" t="s">
        <v>259</v>
      </c>
      <c r="C213" s="323"/>
      <c r="D213" s="323"/>
      <c r="E213" s="342" t="str">
        <f t="shared" si="12"/>
        <v/>
      </c>
      <c r="F213" s="262" t="str">
        <f t="shared" si="13"/>
        <v>否</v>
      </c>
      <c r="G213" s="149" t="str">
        <f t="shared" si="14"/>
        <v>款</v>
      </c>
    </row>
    <row r="214" ht="36" customHeight="1" spans="1:7">
      <c r="A214" s="416">
        <v>2013501</v>
      </c>
      <c r="B214" s="294" t="s">
        <v>139</v>
      </c>
      <c r="C214" s="300"/>
      <c r="D214" s="323"/>
      <c r="E214" s="342" t="str">
        <f t="shared" si="12"/>
        <v/>
      </c>
      <c r="F214" s="262" t="str">
        <f t="shared" si="13"/>
        <v>否</v>
      </c>
      <c r="G214" s="149" t="str">
        <f t="shared" si="14"/>
        <v>项</v>
      </c>
    </row>
    <row r="215" ht="36" customHeight="1" spans="1:7">
      <c r="A215" s="416">
        <v>2013502</v>
      </c>
      <c r="B215" s="294" t="s">
        <v>140</v>
      </c>
      <c r="C215" s="300"/>
      <c r="D215" s="323"/>
      <c r="E215" s="342" t="str">
        <f t="shared" si="12"/>
        <v/>
      </c>
      <c r="F215" s="262" t="str">
        <f t="shared" si="13"/>
        <v>否</v>
      </c>
      <c r="G215" s="149" t="str">
        <f t="shared" si="14"/>
        <v>项</v>
      </c>
    </row>
    <row r="216" ht="36" customHeight="1" spans="1:7">
      <c r="A216" s="416">
        <v>2013503</v>
      </c>
      <c r="B216" s="294" t="s">
        <v>141</v>
      </c>
      <c r="C216" s="300"/>
      <c r="D216" s="323"/>
      <c r="E216" s="342" t="str">
        <f t="shared" si="12"/>
        <v/>
      </c>
      <c r="F216" s="262" t="str">
        <f t="shared" si="13"/>
        <v>否</v>
      </c>
      <c r="G216" s="149" t="str">
        <f t="shared" si="14"/>
        <v>项</v>
      </c>
    </row>
    <row r="217" ht="36" customHeight="1" spans="1:7">
      <c r="A217" s="416">
        <v>2013550</v>
      </c>
      <c r="B217" s="294" t="s">
        <v>148</v>
      </c>
      <c r="C217" s="300"/>
      <c r="D217" s="323"/>
      <c r="E217" s="342" t="str">
        <f t="shared" si="12"/>
        <v/>
      </c>
      <c r="F217" s="262" t="str">
        <f t="shared" si="13"/>
        <v>否</v>
      </c>
      <c r="G217" s="149" t="str">
        <f t="shared" si="14"/>
        <v>项</v>
      </c>
    </row>
    <row r="218" ht="36" customHeight="1" spans="1:7">
      <c r="A218" s="416">
        <v>2013599</v>
      </c>
      <c r="B218" s="294" t="s">
        <v>260</v>
      </c>
      <c r="C218" s="300"/>
      <c r="D218" s="323"/>
      <c r="E218" s="342" t="str">
        <f t="shared" si="12"/>
        <v/>
      </c>
      <c r="F218" s="262" t="str">
        <f t="shared" si="13"/>
        <v>否</v>
      </c>
      <c r="G218" s="149" t="str">
        <f t="shared" si="14"/>
        <v>项</v>
      </c>
    </row>
    <row r="219" ht="36" customHeight="1" spans="1:7">
      <c r="A219" s="415">
        <v>20136</v>
      </c>
      <c r="B219" s="287" t="s">
        <v>261</v>
      </c>
      <c r="C219" s="323">
        <v>308</v>
      </c>
      <c r="D219" s="323">
        <v>321</v>
      </c>
      <c r="E219" s="342">
        <f t="shared" si="12"/>
        <v>0.042</v>
      </c>
      <c r="F219" s="262" t="str">
        <f t="shared" si="13"/>
        <v>是</v>
      </c>
      <c r="G219" s="149" t="str">
        <f t="shared" si="14"/>
        <v>款</v>
      </c>
    </row>
    <row r="220" ht="36" customHeight="1" spans="1:7">
      <c r="A220" s="416">
        <v>2013601</v>
      </c>
      <c r="B220" s="294" t="s">
        <v>139</v>
      </c>
      <c r="C220" s="300">
        <v>190</v>
      </c>
      <c r="D220" s="323">
        <v>195</v>
      </c>
      <c r="E220" s="342">
        <f t="shared" si="12"/>
        <v>0.026</v>
      </c>
      <c r="F220" s="262" t="str">
        <f t="shared" si="13"/>
        <v>是</v>
      </c>
      <c r="G220" s="149" t="str">
        <f t="shared" si="14"/>
        <v>项</v>
      </c>
    </row>
    <row r="221" ht="36" customHeight="1" spans="1:7">
      <c r="A221" s="416">
        <v>2013602</v>
      </c>
      <c r="B221" s="294" t="s">
        <v>140</v>
      </c>
      <c r="C221" s="300"/>
      <c r="D221" s="323"/>
      <c r="E221" s="342" t="str">
        <f t="shared" si="12"/>
        <v/>
      </c>
      <c r="F221" s="262" t="str">
        <f t="shared" si="13"/>
        <v>否</v>
      </c>
      <c r="G221" s="149" t="str">
        <f t="shared" si="14"/>
        <v>项</v>
      </c>
    </row>
    <row r="222" ht="36" customHeight="1" spans="1:7">
      <c r="A222" s="416">
        <v>2013603</v>
      </c>
      <c r="B222" s="294" t="s">
        <v>141</v>
      </c>
      <c r="C222" s="300"/>
      <c r="D222" s="323"/>
      <c r="E222" s="342" t="str">
        <f t="shared" si="12"/>
        <v/>
      </c>
      <c r="F222" s="262" t="str">
        <f t="shared" si="13"/>
        <v>否</v>
      </c>
      <c r="G222" s="149" t="str">
        <f t="shared" si="14"/>
        <v>项</v>
      </c>
    </row>
    <row r="223" ht="36" customHeight="1" spans="1:7">
      <c r="A223" s="416">
        <v>2013650</v>
      </c>
      <c r="B223" s="294" t="s">
        <v>148</v>
      </c>
      <c r="C223" s="300">
        <v>118</v>
      </c>
      <c r="D223" s="323">
        <v>126</v>
      </c>
      <c r="E223" s="342">
        <f t="shared" si="12"/>
        <v>0.068</v>
      </c>
      <c r="F223" s="262" t="str">
        <f t="shared" si="13"/>
        <v>是</v>
      </c>
      <c r="G223" s="149" t="str">
        <f t="shared" si="14"/>
        <v>项</v>
      </c>
    </row>
    <row r="224" ht="36" customHeight="1" spans="1:7">
      <c r="A224" s="416">
        <v>2013699</v>
      </c>
      <c r="B224" s="294" t="s">
        <v>262</v>
      </c>
      <c r="C224" s="300"/>
      <c r="D224" s="323"/>
      <c r="E224" s="342" t="str">
        <f t="shared" si="12"/>
        <v/>
      </c>
      <c r="F224" s="262" t="str">
        <f t="shared" si="13"/>
        <v>否</v>
      </c>
      <c r="G224" s="149" t="str">
        <f t="shared" si="14"/>
        <v>项</v>
      </c>
    </row>
    <row r="225" ht="36" customHeight="1" spans="1:7">
      <c r="A225" s="415">
        <v>20137</v>
      </c>
      <c r="B225" s="287" t="s">
        <v>263</v>
      </c>
      <c r="C225" s="323"/>
      <c r="D225" s="323"/>
      <c r="E225" s="342" t="str">
        <f t="shared" si="12"/>
        <v/>
      </c>
      <c r="F225" s="262" t="str">
        <f t="shared" si="13"/>
        <v>否</v>
      </c>
      <c r="G225" s="149" t="str">
        <f t="shared" si="14"/>
        <v>款</v>
      </c>
    </row>
    <row r="226" ht="36" customHeight="1" spans="1:7">
      <c r="A226" s="416">
        <v>2013701</v>
      </c>
      <c r="B226" s="294" t="s">
        <v>139</v>
      </c>
      <c r="C226" s="300"/>
      <c r="D226" s="323"/>
      <c r="E226" s="342" t="str">
        <f t="shared" si="12"/>
        <v/>
      </c>
      <c r="F226" s="262" t="str">
        <f t="shared" si="13"/>
        <v>否</v>
      </c>
      <c r="G226" s="149" t="str">
        <f t="shared" si="14"/>
        <v>项</v>
      </c>
    </row>
    <row r="227" ht="36" customHeight="1" spans="1:7">
      <c r="A227" s="416">
        <v>2013702</v>
      </c>
      <c r="B227" s="294" t="s">
        <v>140</v>
      </c>
      <c r="C227" s="300"/>
      <c r="D227" s="323"/>
      <c r="E227" s="342" t="str">
        <f t="shared" si="12"/>
        <v/>
      </c>
      <c r="F227" s="262" t="str">
        <f t="shared" si="13"/>
        <v>否</v>
      </c>
      <c r="G227" s="149" t="str">
        <f t="shared" si="14"/>
        <v>项</v>
      </c>
    </row>
    <row r="228" ht="36" customHeight="1" spans="1:7">
      <c r="A228" s="416">
        <v>2013703</v>
      </c>
      <c r="B228" s="294" t="s">
        <v>141</v>
      </c>
      <c r="C228" s="300"/>
      <c r="D228" s="323"/>
      <c r="E228" s="342" t="str">
        <f t="shared" si="12"/>
        <v/>
      </c>
      <c r="F228" s="262" t="str">
        <f t="shared" si="13"/>
        <v>否</v>
      </c>
      <c r="G228" s="149" t="str">
        <f t="shared" si="14"/>
        <v>项</v>
      </c>
    </row>
    <row r="229" ht="36" customHeight="1" spans="1:7">
      <c r="A229" s="416">
        <v>2013704</v>
      </c>
      <c r="B229" s="294" t="s">
        <v>264</v>
      </c>
      <c r="C229" s="300"/>
      <c r="D229" s="323"/>
      <c r="E229" s="342" t="str">
        <f t="shared" si="12"/>
        <v/>
      </c>
      <c r="F229" s="262" t="str">
        <f t="shared" si="13"/>
        <v>否</v>
      </c>
      <c r="G229" s="149" t="str">
        <f t="shared" si="14"/>
        <v>项</v>
      </c>
    </row>
    <row r="230" ht="36" customHeight="1" spans="1:7">
      <c r="A230" s="416">
        <v>2013750</v>
      </c>
      <c r="B230" s="294" t="s">
        <v>148</v>
      </c>
      <c r="C230" s="300"/>
      <c r="D230" s="323"/>
      <c r="E230" s="342" t="str">
        <f t="shared" si="12"/>
        <v/>
      </c>
      <c r="F230" s="262" t="str">
        <f t="shared" si="13"/>
        <v>否</v>
      </c>
      <c r="G230" s="149" t="str">
        <f t="shared" si="14"/>
        <v>项</v>
      </c>
    </row>
    <row r="231" ht="36" customHeight="1" spans="1:7">
      <c r="A231" s="416">
        <v>2013799</v>
      </c>
      <c r="B231" s="294" t="s">
        <v>265</v>
      </c>
      <c r="C231" s="300"/>
      <c r="D231" s="323"/>
      <c r="E231" s="342" t="str">
        <f t="shared" si="12"/>
        <v/>
      </c>
      <c r="F231" s="262" t="str">
        <f t="shared" si="13"/>
        <v>否</v>
      </c>
      <c r="G231" s="149" t="str">
        <f t="shared" si="14"/>
        <v>项</v>
      </c>
    </row>
    <row r="232" ht="36" customHeight="1" spans="1:7">
      <c r="A232" s="415">
        <v>20138</v>
      </c>
      <c r="B232" s="287" t="s">
        <v>266</v>
      </c>
      <c r="C232" s="323">
        <v>1238</v>
      </c>
      <c r="D232" s="323">
        <v>1228</v>
      </c>
      <c r="E232" s="342">
        <f t="shared" si="12"/>
        <v>-0.008</v>
      </c>
      <c r="F232" s="262" t="str">
        <f t="shared" si="13"/>
        <v>是</v>
      </c>
      <c r="G232" s="149" t="str">
        <f t="shared" si="14"/>
        <v>款</v>
      </c>
    </row>
    <row r="233" ht="36" customHeight="1" spans="1:7">
      <c r="A233" s="416">
        <v>2013801</v>
      </c>
      <c r="B233" s="294" t="s">
        <v>139</v>
      </c>
      <c r="C233" s="300">
        <v>1026</v>
      </c>
      <c r="D233" s="323">
        <v>998</v>
      </c>
      <c r="E233" s="342">
        <f t="shared" si="12"/>
        <v>-0.027</v>
      </c>
      <c r="F233" s="262" t="str">
        <f t="shared" si="13"/>
        <v>是</v>
      </c>
      <c r="G233" s="149" t="str">
        <f t="shared" si="14"/>
        <v>项</v>
      </c>
    </row>
    <row r="234" ht="36" customHeight="1" spans="1:7">
      <c r="A234" s="416">
        <v>2013802</v>
      </c>
      <c r="B234" s="294" t="s">
        <v>140</v>
      </c>
      <c r="C234" s="300"/>
      <c r="D234" s="323"/>
      <c r="E234" s="342" t="str">
        <f t="shared" si="12"/>
        <v/>
      </c>
      <c r="F234" s="262" t="str">
        <f t="shared" si="13"/>
        <v>否</v>
      </c>
      <c r="G234" s="149" t="str">
        <f t="shared" si="14"/>
        <v>项</v>
      </c>
    </row>
    <row r="235" ht="36" customHeight="1" spans="1:7">
      <c r="A235" s="416">
        <v>2013803</v>
      </c>
      <c r="B235" s="294" t="s">
        <v>141</v>
      </c>
      <c r="C235" s="300"/>
      <c r="D235" s="323"/>
      <c r="E235" s="342" t="str">
        <f t="shared" si="12"/>
        <v/>
      </c>
      <c r="F235" s="262" t="str">
        <f t="shared" si="13"/>
        <v>否</v>
      </c>
      <c r="G235" s="149" t="str">
        <f t="shared" si="14"/>
        <v>项</v>
      </c>
    </row>
    <row r="236" ht="36" customHeight="1" spans="1:7">
      <c r="A236" s="416">
        <v>2013804</v>
      </c>
      <c r="B236" s="294" t="s">
        <v>267</v>
      </c>
      <c r="C236" s="300"/>
      <c r="D236" s="323"/>
      <c r="E236" s="342" t="str">
        <f t="shared" si="12"/>
        <v/>
      </c>
      <c r="F236" s="262" t="str">
        <f t="shared" si="13"/>
        <v>否</v>
      </c>
      <c r="G236" s="149" t="str">
        <f t="shared" si="14"/>
        <v>项</v>
      </c>
    </row>
    <row r="237" ht="36" customHeight="1" spans="1:7">
      <c r="A237" s="416">
        <v>2013805</v>
      </c>
      <c r="B237" s="294" t="s">
        <v>268</v>
      </c>
      <c r="C237" s="300"/>
      <c r="D237" s="323"/>
      <c r="E237" s="342" t="str">
        <f t="shared" si="12"/>
        <v/>
      </c>
      <c r="F237" s="262" t="str">
        <f t="shared" si="13"/>
        <v>否</v>
      </c>
      <c r="G237" s="149" t="str">
        <f t="shared" si="14"/>
        <v>项</v>
      </c>
    </row>
    <row r="238" ht="36" customHeight="1" spans="1:7">
      <c r="A238" s="416">
        <v>2013808</v>
      </c>
      <c r="B238" s="294" t="s">
        <v>180</v>
      </c>
      <c r="C238" s="300"/>
      <c r="D238" s="323"/>
      <c r="E238" s="342" t="str">
        <f t="shared" si="12"/>
        <v/>
      </c>
      <c r="F238" s="262" t="str">
        <f t="shared" si="13"/>
        <v>否</v>
      </c>
      <c r="G238" s="149" t="str">
        <f t="shared" si="14"/>
        <v>项</v>
      </c>
    </row>
    <row r="239" ht="36" customHeight="1" spans="1:7">
      <c r="A239" s="416">
        <v>2013810</v>
      </c>
      <c r="B239" s="294" t="s">
        <v>269</v>
      </c>
      <c r="C239" s="300"/>
      <c r="D239" s="323"/>
      <c r="E239" s="342" t="str">
        <f t="shared" si="12"/>
        <v/>
      </c>
      <c r="F239" s="262" t="str">
        <f t="shared" si="13"/>
        <v>否</v>
      </c>
      <c r="G239" s="149" t="str">
        <f t="shared" si="14"/>
        <v>项</v>
      </c>
    </row>
    <row r="240" ht="36" customHeight="1" spans="1:7">
      <c r="A240" s="416">
        <v>2013812</v>
      </c>
      <c r="B240" s="294" t="s">
        <v>270</v>
      </c>
      <c r="C240" s="300"/>
      <c r="D240" s="323"/>
      <c r="E240" s="342" t="str">
        <f t="shared" si="12"/>
        <v/>
      </c>
      <c r="F240" s="262" t="str">
        <f t="shared" si="13"/>
        <v>否</v>
      </c>
      <c r="G240" s="149" t="str">
        <f t="shared" si="14"/>
        <v>项</v>
      </c>
    </row>
    <row r="241" ht="36" customHeight="1" spans="1:7">
      <c r="A241" s="416">
        <v>2013813</v>
      </c>
      <c r="B241" s="294" t="s">
        <v>271</v>
      </c>
      <c r="C241" s="300"/>
      <c r="D241" s="323"/>
      <c r="E241" s="342" t="str">
        <f t="shared" si="12"/>
        <v/>
      </c>
      <c r="F241" s="262" t="str">
        <f t="shared" si="13"/>
        <v>否</v>
      </c>
      <c r="G241" s="149" t="str">
        <f t="shared" si="14"/>
        <v>项</v>
      </c>
    </row>
    <row r="242" ht="36" customHeight="1" spans="1:7">
      <c r="A242" s="416">
        <v>2013814</v>
      </c>
      <c r="B242" s="294" t="s">
        <v>272</v>
      </c>
      <c r="C242" s="300"/>
      <c r="D242" s="323"/>
      <c r="E242" s="342" t="str">
        <f t="shared" si="12"/>
        <v/>
      </c>
      <c r="F242" s="262" t="str">
        <f t="shared" si="13"/>
        <v>否</v>
      </c>
      <c r="G242" s="149" t="str">
        <f t="shared" si="14"/>
        <v>项</v>
      </c>
    </row>
    <row r="243" ht="36" customHeight="1" spans="1:7">
      <c r="A243" s="416">
        <v>2013815</v>
      </c>
      <c r="B243" s="294" t="s">
        <v>273</v>
      </c>
      <c r="C243" s="300"/>
      <c r="D243" s="323"/>
      <c r="E243" s="342" t="str">
        <f t="shared" si="12"/>
        <v/>
      </c>
      <c r="F243" s="262" t="str">
        <f t="shared" si="13"/>
        <v>否</v>
      </c>
      <c r="G243" s="149" t="str">
        <f t="shared" si="14"/>
        <v>项</v>
      </c>
    </row>
    <row r="244" ht="36" customHeight="1" spans="1:7">
      <c r="A244" s="416">
        <v>2013816</v>
      </c>
      <c r="B244" s="294" t="s">
        <v>274</v>
      </c>
      <c r="C244" s="300"/>
      <c r="D244" s="323"/>
      <c r="E244" s="342" t="str">
        <f t="shared" si="12"/>
        <v/>
      </c>
      <c r="F244" s="262" t="str">
        <f t="shared" si="13"/>
        <v>否</v>
      </c>
      <c r="G244" s="149" t="str">
        <f t="shared" si="14"/>
        <v>项</v>
      </c>
    </row>
    <row r="245" ht="36" customHeight="1" spans="1:7">
      <c r="A245" s="416">
        <v>2013850</v>
      </c>
      <c r="B245" s="294" t="s">
        <v>148</v>
      </c>
      <c r="C245" s="300">
        <v>212</v>
      </c>
      <c r="D245" s="323">
        <v>230</v>
      </c>
      <c r="E245" s="342">
        <f t="shared" si="12"/>
        <v>0.085</v>
      </c>
      <c r="F245" s="262" t="str">
        <f t="shared" si="13"/>
        <v>是</v>
      </c>
      <c r="G245" s="149" t="str">
        <f t="shared" si="14"/>
        <v>项</v>
      </c>
    </row>
    <row r="246" ht="36" customHeight="1" spans="1:7">
      <c r="A246" s="416">
        <v>2013899</v>
      </c>
      <c r="B246" s="294" t="s">
        <v>275</v>
      </c>
      <c r="C246" s="300"/>
      <c r="D246" s="323"/>
      <c r="E246" s="342" t="str">
        <f t="shared" si="12"/>
        <v/>
      </c>
      <c r="F246" s="262" t="str">
        <f t="shared" si="13"/>
        <v>否</v>
      </c>
      <c r="G246" s="149" t="str">
        <f t="shared" si="14"/>
        <v>项</v>
      </c>
    </row>
    <row r="247" ht="36" customHeight="1" spans="1:6">
      <c r="A247" s="420">
        <v>20139</v>
      </c>
      <c r="B247" s="287" t="s">
        <v>276</v>
      </c>
      <c r="C247" s="323">
        <v>69</v>
      </c>
      <c r="D247" s="323">
        <v>496</v>
      </c>
      <c r="E247" s="342">
        <f t="shared" si="12"/>
        <v>6.188</v>
      </c>
      <c r="F247" s="262"/>
    </row>
    <row r="248" ht="36" customHeight="1" spans="1:6">
      <c r="A248" s="419">
        <v>2013901</v>
      </c>
      <c r="B248" s="294" t="s">
        <v>139</v>
      </c>
      <c r="C248" s="300">
        <v>69</v>
      </c>
      <c r="D248" s="323">
        <v>141</v>
      </c>
      <c r="E248" s="342">
        <f t="shared" si="12"/>
        <v>1.043</v>
      </c>
      <c r="F248" s="262"/>
    </row>
    <row r="249" ht="36" customHeight="1" spans="1:6">
      <c r="A249" s="420">
        <v>20140</v>
      </c>
      <c r="B249" s="287" t="s">
        <v>277</v>
      </c>
      <c r="C249" s="323"/>
      <c r="D249" s="323">
        <v>39</v>
      </c>
      <c r="E249" s="342" t="str">
        <f t="shared" si="12"/>
        <v/>
      </c>
      <c r="F249" s="262"/>
    </row>
    <row r="250" ht="36" customHeight="1" spans="1:6">
      <c r="A250" s="419">
        <v>2014004</v>
      </c>
      <c r="B250" s="294" t="s">
        <v>278</v>
      </c>
      <c r="C250" s="300"/>
      <c r="D250" s="323">
        <v>39</v>
      </c>
      <c r="E250" s="342" t="str">
        <f t="shared" si="12"/>
        <v/>
      </c>
      <c r="F250" s="262"/>
    </row>
    <row r="251" ht="36" customHeight="1" spans="1:7">
      <c r="A251" s="415">
        <v>20199</v>
      </c>
      <c r="B251" s="287" t="s">
        <v>279</v>
      </c>
      <c r="C251" s="323"/>
      <c r="D251" s="323"/>
      <c r="E251" s="342" t="str">
        <f t="shared" si="12"/>
        <v/>
      </c>
      <c r="F251" s="262" t="str">
        <f t="shared" ref="F251:F264" si="15">IF(LEN(A251)=3,"是",IF(B251&lt;&gt;"",IF(SUM(C251:D251)&lt;&gt;0,"是","否"),"是"))</f>
        <v>否</v>
      </c>
      <c r="G251" s="149" t="str">
        <f t="shared" ref="G251:G264" si="16">IF(LEN(A251)=3,"类",IF(LEN(A251)=5,"款","项"))</f>
        <v>款</v>
      </c>
    </row>
    <row r="252" ht="36" customHeight="1" spans="1:7">
      <c r="A252" s="416">
        <v>2019901</v>
      </c>
      <c r="B252" s="294" t="s">
        <v>280</v>
      </c>
      <c r="C252" s="300"/>
      <c r="D252" s="323"/>
      <c r="E252" s="342" t="str">
        <f t="shared" si="12"/>
        <v/>
      </c>
      <c r="F252" s="262" t="str">
        <f t="shared" si="15"/>
        <v>否</v>
      </c>
      <c r="G252" s="149" t="str">
        <f t="shared" si="16"/>
        <v>项</v>
      </c>
    </row>
    <row r="253" ht="36" customHeight="1" spans="1:7">
      <c r="A253" s="416">
        <v>2019999</v>
      </c>
      <c r="B253" s="294" t="s">
        <v>281</v>
      </c>
      <c r="C253" s="300"/>
      <c r="D253" s="323"/>
      <c r="E253" s="342" t="str">
        <f t="shared" si="12"/>
        <v/>
      </c>
      <c r="F253" s="262" t="str">
        <f t="shared" si="15"/>
        <v>否</v>
      </c>
      <c r="G253" s="149" t="str">
        <f t="shared" si="16"/>
        <v>项</v>
      </c>
    </row>
    <row r="254" ht="36" customHeight="1" spans="1:7">
      <c r="A254" s="421" t="s">
        <v>282</v>
      </c>
      <c r="B254" s="422" t="s">
        <v>283</v>
      </c>
      <c r="C254" s="423"/>
      <c r="D254" s="323"/>
      <c r="E254" s="342" t="str">
        <f t="shared" si="12"/>
        <v/>
      </c>
      <c r="F254" s="262" t="str">
        <f t="shared" si="15"/>
        <v>否</v>
      </c>
      <c r="G254" s="149" t="str">
        <f t="shared" si="16"/>
        <v>项</v>
      </c>
    </row>
    <row r="255" ht="36" customHeight="1" spans="1:7">
      <c r="A255" s="415">
        <v>202</v>
      </c>
      <c r="B255" s="287" t="s">
        <v>73</v>
      </c>
      <c r="C255" s="323"/>
      <c r="D255" s="323"/>
      <c r="E255" s="342" t="str">
        <f t="shared" si="12"/>
        <v/>
      </c>
      <c r="F255" s="262" t="str">
        <f t="shared" si="15"/>
        <v>是</v>
      </c>
      <c r="G255" s="149" t="str">
        <f t="shared" si="16"/>
        <v>类</v>
      </c>
    </row>
    <row r="256" ht="36" customHeight="1" spans="1:7">
      <c r="A256" s="415">
        <v>20205</v>
      </c>
      <c r="B256" s="287" t="s">
        <v>284</v>
      </c>
      <c r="C256" s="323"/>
      <c r="D256" s="323"/>
      <c r="E256" s="342" t="str">
        <f t="shared" si="12"/>
        <v/>
      </c>
      <c r="F256" s="262" t="str">
        <f t="shared" si="15"/>
        <v>否</v>
      </c>
      <c r="G256" s="149" t="str">
        <f t="shared" si="16"/>
        <v>款</v>
      </c>
    </row>
    <row r="257" ht="36" customHeight="1" spans="1:7">
      <c r="A257" s="415">
        <v>20299</v>
      </c>
      <c r="B257" s="287" t="s">
        <v>285</v>
      </c>
      <c r="C257" s="323"/>
      <c r="D257" s="323"/>
      <c r="E257" s="342" t="str">
        <f t="shared" si="12"/>
        <v/>
      </c>
      <c r="F257" s="262" t="str">
        <f t="shared" si="15"/>
        <v>否</v>
      </c>
      <c r="G257" s="149" t="str">
        <f t="shared" si="16"/>
        <v>款</v>
      </c>
    </row>
    <row r="258" ht="36" customHeight="1" spans="1:7">
      <c r="A258" s="415">
        <v>203</v>
      </c>
      <c r="B258" s="287" t="s">
        <v>75</v>
      </c>
      <c r="C258" s="323"/>
      <c r="D258" s="323"/>
      <c r="E258" s="342" t="str">
        <f t="shared" si="12"/>
        <v/>
      </c>
      <c r="F258" s="262" t="str">
        <f t="shared" si="15"/>
        <v>是</v>
      </c>
      <c r="G258" s="149" t="str">
        <f t="shared" si="16"/>
        <v>类</v>
      </c>
    </row>
    <row r="259" ht="36" customHeight="1" spans="1:7">
      <c r="A259" s="424">
        <v>20301</v>
      </c>
      <c r="B259" s="287" t="s">
        <v>286</v>
      </c>
      <c r="C259" s="323"/>
      <c r="D259" s="323"/>
      <c r="E259" s="342" t="str">
        <f t="shared" si="12"/>
        <v/>
      </c>
      <c r="F259" s="262" t="str">
        <f t="shared" si="15"/>
        <v>否</v>
      </c>
      <c r="G259" s="149" t="str">
        <f t="shared" si="16"/>
        <v>款</v>
      </c>
    </row>
    <row r="260" ht="36" customHeight="1" spans="1:7">
      <c r="A260" s="425">
        <v>2030101</v>
      </c>
      <c r="B260" s="294" t="s">
        <v>287</v>
      </c>
      <c r="C260" s="300"/>
      <c r="D260" s="323"/>
      <c r="E260" s="342" t="str">
        <f t="shared" si="12"/>
        <v/>
      </c>
      <c r="F260" s="262" t="str">
        <f t="shared" si="15"/>
        <v>否</v>
      </c>
      <c r="G260" s="149" t="str">
        <f t="shared" si="16"/>
        <v>项</v>
      </c>
    </row>
    <row r="261" ht="36" customHeight="1" spans="1:7">
      <c r="A261" s="424">
        <v>20304</v>
      </c>
      <c r="B261" s="287" t="s">
        <v>288</v>
      </c>
      <c r="C261" s="323"/>
      <c r="D261" s="323"/>
      <c r="E261" s="342" t="str">
        <f t="shared" si="12"/>
        <v/>
      </c>
      <c r="F261" s="262" t="str">
        <f t="shared" si="15"/>
        <v>否</v>
      </c>
      <c r="G261" s="149" t="str">
        <f t="shared" si="16"/>
        <v>款</v>
      </c>
    </row>
    <row r="262" ht="36" customHeight="1" spans="1:7">
      <c r="A262" s="425">
        <v>2030401</v>
      </c>
      <c r="B262" s="294" t="s">
        <v>289</v>
      </c>
      <c r="C262" s="300"/>
      <c r="D262" s="323"/>
      <c r="E262" s="342" t="str">
        <f t="shared" si="12"/>
        <v/>
      </c>
      <c r="F262" s="262" t="str">
        <f t="shared" si="15"/>
        <v>否</v>
      </c>
      <c r="G262" s="149" t="str">
        <f t="shared" si="16"/>
        <v>项</v>
      </c>
    </row>
    <row r="263" ht="36" customHeight="1" spans="1:7">
      <c r="A263" s="424">
        <v>20305</v>
      </c>
      <c r="B263" s="287" t="s">
        <v>290</v>
      </c>
      <c r="C263" s="323"/>
      <c r="D263" s="323"/>
      <c r="E263" s="342" t="str">
        <f t="shared" si="12"/>
        <v/>
      </c>
      <c r="F263" s="262" t="str">
        <f t="shared" si="15"/>
        <v>否</v>
      </c>
      <c r="G263" s="149" t="str">
        <f t="shared" si="16"/>
        <v>款</v>
      </c>
    </row>
    <row r="264" ht="36" customHeight="1" spans="1:7">
      <c r="A264" s="425">
        <v>2030501</v>
      </c>
      <c r="B264" s="294" t="s">
        <v>291</v>
      </c>
      <c r="C264" s="300"/>
      <c r="D264" s="323"/>
      <c r="E264" s="342" t="str">
        <f t="shared" ref="E264:E327" si="17">IF(C264&gt;0,D264/C264-1,IF(C264&lt;0,-(D264/C264-1),""))</f>
        <v/>
      </c>
      <c r="F264" s="262" t="str">
        <f t="shared" si="15"/>
        <v>否</v>
      </c>
      <c r="G264" s="149" t="str">
        <f t="shared" si="16"/>
        <v>项</v>
      </c>
    </row>
    <row r="265" ht="36" customHeight="1" spans="1:7">
      <c r="A265" s="415">
        <v>20306</v>
      </c>
      <c r="B265" s="287" t="s">
        <v>292</v>
      </c>
      <c r="C265" s="323"/>
      <c r="D265" s="323"/>
      <c r="E265" s="342" t="str">
        <f t="shared" si="17"/>
        <v/>
      </c>
      <c r="F265" s="262" t="str">
        <f t="shared" ref="F265:F328" si="18">IF(LEN(A265)=3,"是",IF(B265&lt;&gt;"",IF(SUM(C265:D265)&lt;&gt;0,"是","否"),"是"))</f>
        <v>否</v>
      </c>
      <c r="G265" s="149" t="str">
        <f t="shared" ref="G265:G328" si="19">IF(LEN(A265)=3,"类",IF(LEN(A265)=5,"款","项"))</f>
        <v>款</v>
      </c>
    </row>
    <row r="266" ht="36" customHeight="1" spans="1:7">
      <c r="A266" s="416">
        <v>2030601</v>
      </c>
      <c r="B266" s="294" t="s">
        <v>293</v>
      </c>
      <c r="C266" s="300"/>
      <c r="D266" s="323"/>
      <c r="E266" s="342" t="str">
        <f t="shared" si="17"/>
        <v/>
      </c>
      <c r="F266" s="262" t="str">
        <f t="shared" si="18"/>
        <v>否</v>
      </c>
      <c r="G266" s="149" t="str">
        <f t="shared" si="19"/>
        <v>项</v>
      </c>
    </row>
    <row r="267" ht="36" customHeight="1" spans="1:7">
      <c r="A267" s="416">
        <v>2030602</v>
      </c>
      <c r="B267" s="294" t="s">
        <v>294</v>
      </c>
      <c r="C267" s="300"/>
      <c r="D267" s="323"/>
      <c r="E267" s="342" t="str">
        <f t="shared" si="17"/>
        <v/>
      </c>
      <c r="F267" s="262" t="str">
        <f t="shared" si="18"/>
        <v>否</v>
      </c>
      <c r="G267" s="149" t="str">
        <f t="shared" si="19"/>
        <v>项</v>
      </c>
    </row>
    <row r="268" ht="36" customHeight="1" spans="1:7">
      <c r="A268" s="416">
        <v>2030603</v>
      </c>
      <c r="B268" s="294" t="s">
        <v>295</v>
      </c>
      <c r="C268" s="300"/>
      <c r="D268" s="323"/>
      <c r="E268" s="342" t="str">
        <f t="shared" si="17"/>
        <v/>
      </c>
      <c r="F268" s="262" t="str">
        <f t="shared" si="18"/>
        <v>否</v>
      </c>
      <c r="G268" s="149" t="str">
        <f t="shared" si="19"/>
        <v>项</v>
      </c>
    </row>
    <row r="269" ht="36" customHeight="1" spans="1:7">
      <c r="A269" s="416">
        <v>2030604</v>
      </c>
      <c r="B269" s="294" t="s">
        <v>296</v>
      </c>
      <c r="C269" s="300"/>
      <c r="D269" s="323"/>
      <c r="E269" s="342" t="str">
        <f t="shared" si="17"/>
        <v/>
      </c>
      <c r="F269" s="262" t="str">
        <f t="shared" si="18"/>
        <v>否</v>
      </c>
      <c r="G269" s="149" t="str">
        <f t="shared" si="19"/>
        <v>项</v>
      </c>
    </row>
    <row r="270" ht="36" customHeight="1" spans="1:7">
      <c r="A270" s="416">
        <v>2030605</v>
      </c>
      <c r="B270" s="294" t="s">
        <v>297</v>
      </c>
      <c r="C270" s="300"/>
      <c r="D270" s="323"/>
      <c r="E270" s="342" t="str">
        <f t="shared" si="17"/>
        <v/>
      </c>
      <c r="F270" s="262" t="str">
        <f t="shared" si="18"/>
        <v>否</v>
      </c>
      <c r="G270" s="149" t="str">
        <f t="shared" si="19"/>
        <v>项</v>
      </c>
    </row>
    <row r="271" ht="36" customHeight="1" spans="1:7">
      <c r="A271" s="416">
        <v>2030606</v>
      </c>
      <c r="B271" s="294" t="s">
        <v>298</v>
      </c>
      <c r="C271" s="300"/>
      <c r="D271" s="323"/>
      <c r="E271" s="342" t="str">
        <f t="shared" si="17"/>
        <v/>
      </c>
      <c r="F271" s="262" t="str">
        <f t="shared" si="18"/>
        <v>否</v>
      </c>
      <c r="G271" s="149" t="str">
        <f t="shared" si="19"/>
        <v>项</v>
      </c>
    </row>
    <row r="272" ht="36" customHeight="1" spans="1:7">
      <c r="A272" s="416">
        <v>2030607</v>
      </c>
      <c r="B272" s="294" t="s">
        <v>299</v>
      </c>
      <c r="C272" s="300"/>
      <c r="D272" s="323"/>
      <c r="E272" s="342" t="str">
        <f t="shared" si="17"/>
        <v/>
      </c>
      <c r="F272" s="262" t="str">
        <f t="shared" si="18"/>
        <v>否</v>
      </c>
      <c r="G272" s="149" t="str">
        <f t="shared" si="19"/>
        <v>项</v>
      </c>
    </row>
    <row r="273" ht="36" customHeight="1" spans="1:7">
      <c r="A273" s="416">
        <v>2030608</v>
      </c>
      <c r="B273" s="294" t="s">
        <v>300</v>
      </c>
      <c r="C273" s="300"/>
      <c r="D273" s="323"/>
      <c r="E273" s="342" t="str">
        <f t="shared" si="17"/>
        <v/>
      </c>
      <c r="F273" s="262" t="str">
        <f t="shared" si="18"/>
        <v>否</v>
      </c>
      <c r="G273" s="149" t="str">
        <f t="shared" si="19"/>
        <v>项</v>
      </c>
    </row>
    <row r="274" ht="36" customHeight="1" spans="1:7">
      <c r="A274" s="416">
        <v>2030699</v>
      </c>
      <c r="B274" s="294" t="s">
        <v>301</v>
      </c>
      <c r="C274" s="300"/>
      <c r="D274" s="323"/>
      <c r="E274" s="342" t="str">
        <f t="shared" si="17"/>
        <v/>
      </c>
      <c r="F274" s="262" t="str">
        <f t="shared" si="18"/>
        <v>否</v>
      </c>
      <c r="G274" s="149" t="str">
        <f t="shared" si="19"/>
        <v>项</v>
      </c>
    </row>
    <row r="275" ht="36" customHeight="1" spans="1:7">
      <c r="A275" s="415">
        <v>20399</v>
      </c>
      <c r="B275" s="287" t="s">
        <v>302</v>
      </c>
      <c r="C275" s="323"/>
      <c r="D275" s="323"/>
      <c r="E275" s="342" t="str">
        <f t="shared" si="17"/>
        <v/>
      </c>
      <c r="F275" s="262" t="str">
        <f t="shared" si="18"/>
        <v>否</v>
      </c>
      <c r="G275" s="149" t="str">
        <f t="shared" si="19"/>
        <v>款</v>
      </c>
    </row>
    <row r="276" ht="36" customHeight="1" spans="1:7">
      <c r="A276" s="425">
        <v>2039999</v>
      </c>
      <c r="B276" s="294" t="s">
        <v>303</v>
      </c>
      <c r="C276" s="300"/>
      <c r="D276" s="323"/>
      <c r="E276" s="342" t="str">
        <f t="shared" si="17"/>
        <v/>
      </c>
      <c r="F276" s="262" t="str">
        <f t="shared" si="18"/>
        <v>否</v>
      </c>
      <c r="G276" s="149" t="str">
        <f t="shared" si="19"/>
        <v>项</v>
      </c>
    </row>
    <row r="277" ht="36" customHeight="1" spans="1:7">
      <c r="A277" s="421" t="s">
        <v>304</v>
      </c>
      <c r="B277" s="422" t="s">
        <v>283</v>
      </c>
      <c r="C277" s="423"/>
      <c r="D277" s="323"/>
      <c r="E277" s="342" t="str">
        <f t="shared" si="17"/>
        <v/>
      </c>
      <c r="F277" s="262" t="str">
        <f t="shared" si="18"/>
        <v>否</v>
      </c>
      <c r="G277" s="149" t="str">
        <f t="shared" si="19"/>
        <v>项</v>
      </c>
    </row>
    <row r="278" ht="36" customHeight="1" spans="1:7">
      <c r="A278" s="415">
        <v>204</v>
      </c>
      <c r="B278" s="287" t="s">
        <v>77</v>
      </c>
      <c r="C278" s="323">
        <v>13153</v>
      </c>
      <c r="D278" s="323">
        <v>13679</v>
      </c>
      <c r="E278" s="342">
        <f t="shared" si="17"/>
        <v>0.04</v>
      </c>
      <c r="F278" s="262" t="str">
        <f t="shared" si="18"/>
        <v>是</v>
      </c>
      <c r="G278" s="149" t="str">
        <f t="shared" si="19"/>
        <v>类</v>
      </c>
    </row>
    <row r="279" ht="36" customHeight="1" spans="1:7">
      <c r="A279" s="415">
        <v>20401</v>
      </c>
      <c r="B279" s="287" t="s">
        <v>305</v>
      </c>
      <c r="C279" s="323"/>
      <c r="D279" s="323"/>
      <c r="E279" s="342" t="str">
        <f t="shared" si="17"/>
        <v/>
      </c>
      <c r="F279" s="262" t="str">
        <f t="shared" si="18"/>
        <v>否</v>
      </c>
      <c r="G279" s="149" t="str">
        <f t="shared" si="19"/>
        <v>款</v>
      </c>
    </row>
    <row r="280" ht="36" customHeight="1" spans="1:7">
      <c r="A280" s="416">
        <v>2040101</v>
      </c>
      <c r="B280" s="294" t="s">
        <v>306</v>
      </c>
      <c r="C280" s="300"/>
      <c r="D280" s="323"/>
      <c r="E280" s="342" t="str">
        <f t="shared" si="17"/>
        <v/>
      </c>
      <c r="F280" s="262" t="str">
        <f t="shared" si="18"/>
        <v>否</v>
      </c>
      <c r="G280" s="149" t="str">
        <f t="shared" si="19"/>
        <v>项</v>
      </c>
    </row>
    <row r="281" ht="36" customHeight="1" spans="1:7">
      <c r="A281" s="416">
        <v>2040199</v>
      </c>
      <c r="B281" s="294" t="s">
        <v>307</v>
      </c>
      <c r="C281" s="300"/>
      <c r="D281" s="323"/>
      <c r="E281" s="342" t="str">
        <f t="shared" si="17"/>
        <v/>
      </c>
      <c r="F281" s="262" t="str">
        <f t="shared" si="18"/>
        <v>否</v>
      </c>
      <c r="G281" s="149" t="str">
        <f t="shared" si="19"/>
        <v>项</v>
      </c>
    </row>
    <row r="282" ht="36" customHeight="1" spans="1:7">
      <c r="A282" s="415">
        <v>20402</v>
      </c>
      <c r="B282" s="287" t="s">
        <v>308</v>
      </c>
      <c r="C282" s="323">
        <v>12227</v>
      </c>
      <c r="D282" s="323">
        <v>12730</v>
      </c>
      <c r="E282" s="342">
        <f t="shared" si="17"/>
        <v>0.041</v>
      </c>
      <c r="F282" s="262" t="str">
        <f t="shared" si="18"/>
        <v>是</v>
      </c>
      <c r="G282" s="149" t="str">
        <f t="shared" si="19"/>
        <v>款</v>
      </c>
    </row>
    <row r="283" ht="36" customHeight="1" spans="1:7">
      <c r="A283" s="416">
        <v>2040201</v>
      </c>
      <c r="B283" s="294" t="s">
        <v>139</v>
      </c>
      <c r="C283" s="300">
        <v>11424</v>
      </c>
      <c r="D283" s="323">
        <v>12363</v>
      </c>
      <c r="E283" s="342">
        <f t="shared" si="17"/>
        <v>0.082</v>
      </c>
      <c r="F283" s="262" t="str">
        <f t="shared" si="18"/>
        <v>是</v>
      </c>
      <c r="G283" s="149" t="str">
        <f t="shared" si="19"/>
        <v>项</v>
      </c>
    </row>
    <row r="284" ht="36" customHeight="1" spans="1:7">
      <c r="A284" s="416">
        <v>2040202</v>
      </c>
      <c r="B284" s="294" t="s">
        <v>140</v>
      </c>
      <c r="C284" s="300"/>
      <c r="D284" s="323"/>
      <c r="E284" s="342" t="str">
        <f t="shared" si="17"/>
        <v/>
      </c>
      <c r="F284" s="262" t="str">
        <f t="shared" si="18"/>
        <v>否</v>
      </c>
      <c r="G284" s="149" t="str">
        <f t="shared" si="19"/>
        <v>项</v>
      </c>
    </row>
    <row r="285" ht="36" customHeight="1" spans="1:7">
      <c r="A285" s="416">
        <v>2040203</v>
      </c>
      <c r="B285" s="294" t="s">
        <v>141</v>
      </c>
      <c r="C285" s="300"/>
      <c r="D285" s="323"/>
      <c r="E285" s="342" t="str">
        <f t="shared" si="17"/>
        <v/>
      </c>
      <c r="F285" s="262" t="str">
        <f t="shared" si="18"/>
        <v>否</v>
      </c>
      <c r="G285" s="149" t="str">
        <f t="shared" si="19"/>
        <v>项</v>
      </c>
    </row>
    <row r="286" ht="36" customHeight="1" spans="1:7">
      <c r="A286" s="416">
        <v>2040219</v>
      </c>
      <c r="B286" s="294" t="s">
        <v>180</v>
      </c>
      <c r="C286" s="300"/>
      <c r="D286" s="323"/>
      <c r="E286" s="342" t="str">
        <f t="shared" si="17"/>
        <v/>
      </c>
      <c r="F286" s="262" t="str">
        <f t="shared" si="18"/>
        <v>否</v>
      </c>
      <c r="G286" s="149" t="str">
        <f t="shared" si="19"/>
        <v>项</v>
      </c>
    </row>
    <row r="287" ht="36" customHeight="1" spans="1:7">
      <c r="A287" s="416">
        <v>2040220</v>
      </c>
      <c r="B287" s="294" t="s">
        <v>309</v>
      </c>
      <c r="C287" s="300"/>
      <c r="D287" s="323"/>
      <c r="E287" s="342" t="str">
        <f t="shared" si="17"/>
        <v/>
      </c>
      <c r="F287" s="262" t="str">
        <f t="shared" si="18"/>
        <v>否</v>
      </c>
      <c r="G287" s="149" t="str">
        <f t="shared" si="19"/>
        <v>项</v>
      </c>
    </row>
    <row r="288" ht="36" customHeight="1" spans="1:7">
      <c r="A288" s="416">
        <v>2040221</v>
      </c>
      <c r="B288" s="294" t="s">
        <v>310</v>
      </c>
      <c r="C288" s="300"/>
      <c r="D288" s="323"/>
      <c r="E288" s="342" t="str">
        <f t="shared" si="17"/>
        <v/>
      </c>
      <c r="F288" s="262" t="str">
        <f t="shared" si="18"/>
        <v>否</v>
      </c>
      <c r="G288" s="149" t="str">
        <f t="shared" si="19"/>
        <v>项</v>
      </c>
    </row>
    <row r="289" ht="36" customHeight="1" spans="1:7">
      <c r="A289" s="416">
        <v>2040222</v>
      </c>
      <c r="B289" s="294" t="s">
        <v>311</v>
      </c>
      <c r="C289" s="300"/>
      <c r="D289" s="323"/>
      <c r="E289" s="342" t="str">
        <f t="shared" si="17"/>
        <v/>
      </c>
      <c r="F289" s="262" t="str">
        <f t="shared" si="18"/>
        <v>否</v>
      </c>
      <c r="G289" s="149" t="str">
        <f t="shared" si="19"/>
        <v>项</v>
      </c>
    </row>
    <row r="290" ht="36" customHeight="1" spans="1:7">
      <c r="A290" s="416">
        <v>2040223</v>
      </c>
      <c r="B290" s="294" t="s">
        <v>312</v>
      </c>
      <c r="C290" s="300"/>
      <c r="D290" s="323"/>
      <c r="E290" s="342" t="str">
        <f t="shared" si="17"/>
        <v/>
      </c>
      <c r="F290" s="262" t="str">
        <f t="shared" si="18"/>
        <v>否</v>
      </c>
      <c r="G290" s="149" t="str">
        <f t="shared" si="19"/>
        <v>项</v>
      </c>
    </row>
    <row r="291" ht="36" customHeight="1" spans="1:7">
      <c r="A291" s="416">
        <v>2040250</v>
      </c>
      <c r="B291" s="294" t="s">
        <v>148</v>
      </c>
      <c r="C291" s="300"/>
      <c r="D291" s="323"/>
      <c r="E291" s="342" t="str">
        <f t="shared" si="17"/>
        <v/>
      </c>
      <c r="F291" s="262" t="str">
        <f t="shared" si="18"/>
        <v>否</v>
      </c>
      <c r="G291" s="149" t="str">
        <f t="shared" si="19"/>
        <v>项</v>
      </c>
    </row>
    <row r="292" ht="36" customHeight="1" spans="1:7">
      <c r="A292" s="416">
        <v>2040299</v>
      </c>
      <c r="B292" s="294" t="s">
        <v>313</v>
      </c>
      <c r="C292" s="300">
        <v>803</v>
      </c>
      <c r="D292" s="323">
        <v>367</v>
      </c>
      <c r="E292" s="342">
        <f t="shared" si="17"/>
        <v>-0.543</v>
      </c>
      <c r="F292" s="262" t="str">
        <f t="shared" si="18"/>
        <v>是</v>
      </c>
      <c r="G292" s="149" t="str">
        <f t="shared" si="19"/>
        <v>项</v>
      </c>
    </row>
    <row r="293" ht="36" customHeight="1" spans="1:7">
      <c r="A293" s="415">
        <v>20403</v>
      </c>
      <c r="B293" s="287" t="s">
        <v>314</v>
      </c>
      <c r="C293" s="323"/>
      <c r="D293" s="323"/>
      <c r="E293" s="342" t="str">
        <f t="shared" si="17"/>
        <v/>
      </c>
      <c r="F293" s="262" t="str">
        <f t="shared" si="18"/>
        <v>否</v>
      </c>
      <c r="G293" s="149" t="str">
        <f t="shared" si="19"/>
        <v>款</v>
      </c>
    </row>
    <row r="294" ht="36" customHeight="1" spans="1:7">
      <c r="A294" s="416">
        <v>2040301</v>
      </c>
      <c r="B294" s="294" t="s">
        <v>139</v>
      </c>
      <c r="C294" s="300"/>
      <c r="D294" s="323"/>
      <c r="E294" s="342" t="str">
        <f t="shared" si="17"/>
        <v/>
      </c>
      <c r="F294" s="262" t="str">
        <f t="shared" si="18"/>
        <v>否</v>
      </c>
      <c r="G294" s="149" t="str">
        <f t="shared" si="19"/>
        <v>项</v>
      </c>
    </row>
    <row r="295" ht="36" customHeight="1" spans="1:7">
      <c r="A295" s="416">
        <v>2040302</v>
      </c>
      <c r="B295" s="294" t="s">
        <v>140</v>
      </c>
      <c r="C295" s="300"/>
      <c r="D295" s="323"/>
      <c r="E295" s="342" t="str">
        <f t="shared" si="17"/>
        <v/>
      </c>
      <c r="F295" s="262" t="str">
        <f t="shared" si="18"/>
        <v>否</v>
      </c>
      <c r="G295" s="149" t="str">
        <f t="shared" si="19"/>
        <v>项</v>
      </c>
    </row>
    <row r="296" ht="36" customHeight="1" spans="1:7">
      <c r="A296" s="416">
        <v>2040303</v>
      </c>
      <c r="B296" s="294" t="s">
        <v>141</v>
      </c>
      <c r="C296" s="300"/>
      <c r="D296" s="323"/>
      <c r="E296" s="342" t="str">
        <f t="shared" si="17"/>
        <v/>
      </c>
      <c r="F296" s="262" t="str">
        <f t="shared" si="18"/>
        <v>否</v>
      </c>
      <c r="G296" s="149" t="str">
        <f t="shared" si="19"/>
        <v>项</v>
      </c>
    </row>
    <row r="297" ht="36" customHeight="1" spans="1:7">
      <c r="A297" s="416">
        <v>2040304</v>
      </c>
      <c r="B297" s="294" t="s">
        <v>315</v>
      </c>
      <c r="C297" s="300"/>
      <c r="D297" s="323"/>
      <c r="E297" s="342" t="str">
        <f t="shared" si="17"/>
        <v/>
      </c>
      <c r="F297" s="262" t="str">
        <f t="shared" si="18"/>
        <v>否</v>
      </c>
      <c r="G297" s="149" t="str">
        <f t="shared" si="19"/>
        <v>项</v>
      </c>
    </row>
    <row r="298" ht="36" customHeight="1" spans="1:7">
      <c r="A298" s="416">
        <v>2040350</v>
      </c>
      <c r="B298" s="294" t="s">
        <v>148</v>
      </c>
      <c r="C298" s="300"/>
      <c r="D298" s="323"/>
      <c r="E298" s="342" t="str">
        <f t="shared" si="17"/>
        <v/>
      </c>
      <c r="F298" s="262" t="str">
        <f t="shared" si="18"/>
        <v>否</v>
      </c>
      <c r="G298" s="149" t="str">
        <f t="shared" si="19"/>
        <v>项</v>
      </c>
    </row>
    <row r="299" ht="36" customHeight="1" spans="1:7">
      <c r="A299" s="416">
        <v>2040399</v>
      </c>
      <c r="B299" s="294" t="s">
        <v>316</v>
      </c>
      <c r="C299" s="300"/>
      <c r="D299" s="323"/>
      <c r="E299" s="342" t="str">
        <f t="shared" si="17"/>
        <v/>
      </c>
      <c r="F299" s="262" t="str">
        <f t="shared" si="18"/>
        <v>否</v>
      </c>
      <c r="G299" s="149" t="str">
        <f t="shared" si="19"/>
        <v>项</v>
      </c>
    </row>
    <row r="300" ht="36" customHeight="1" spans="1:7">
      <c r="A300" s="415">
        <v>20404</v>
      </c>
      <c r="B300" s="287" t="s">
        <v>317</v>
      </c>
      <c r="C300" s="323">
        <v>38</v>
      </c>
      <c r="D300" s="323">
        <v>38</v>
      </c>
      <c r="E300" s="342">
        <f t="shared" si="17"/>
        <v>0</v>
      </c>
      <c r="F300" s="262" t="str">
        <f t="shared" si="18"/>
        <v>是</v>
      </c>
      <c r="G300" s="149" t="str">
        <f t="shared" si="19"/>
        <v>款</v>
      </c>
    </row>
    <row r="301" ht="36" customHeight="1" spans="1:7">
      <c r="A301" s="416">
        <v>2040401</v>
      </c>
      <c r="B301" s="294" t="s">
        <v>139</v>
      </c>
      <c r="C301" s="300">
        <v>38</v>
      </c>
      <c r="D301" s="323">
        <v>38</v>
      </c>
      <c r="E301" s="342">
        <f t="shared" si="17"/>
        <v>0</v>
      </c>
      <c r="F301" s="262" t="str">
        <f t="shared" si="18"/>
        <v>是</v>
      </c>
      <c r="G301" s="149" t="str">
        <f t="shared" si="19"/>
        <v>项</v>
      </c>
    </row>
    <row r="302" ht="36" customHeight="1" spans="1:7">
      <c r="A302" s="416">
        <v>2040402</v>
      </c>
      <c r="B302" s="294" t="s">
        <v>140</v>
      </c>
      <c r="C302" s="300"/>
      <c r="D302" s="323"/>
      <c r="E302" s="342" t="str">
        <f t="shared" si="17"/>
        <v/>
      </c>
      <c r="F302" s="262" t="str">
        <f t="shared" si="18"/>
        <v>否</v>
      </c>
      <c r="G302" s="149" t="str">
        <f t="shared" si="19"/>
        <v>项</v>
      </c>
    </row>
    <row r="303" ht="36" customHeight="1" spans="1:7">
      <c r="A303" s="416">
        <v>2040403</v>
      </c>
      <c r="B303" s="294" t="s">
        <v>141</v>
      </c>
      <c r="C303" s="300"/>
      <c r="D303" s="323"/>
      <c r="E303" s="342" t="str">
        <f t="shared" si="17"/>
        <v/>
      </c>
      <c r="F303" s="262" t="str">
        <f t="shared" si="18"/>
        <v>否</v>
      </c>
      <c r="G303" s="149" t="str">
        <f t="shared" si="19"/>
        <v>项</v>
      </c>
    </row>
    <row r="304" ht="36" customHeight="1" spans="1:7">
      <c r="A304" s="416">
        <v>2040409</v>
      </c>
      <c r="B304" s="294" t="s">
        <v>318</v>
      </c>
      <c r="C304" s="300"/>
      <c r="D304" s="323"/>
      <c r="E304" s="342" t="str">
        <f t="shared" si="17"/>
        <v/>
      </c>
      <c r="F304" s="262" t="str">
        <f t="shared" si="18"/>
        <v>否</v>
      </c>
      <c r="G304" s="149" t="str">
        <f t="shared" si="19"/>
        <v>项</v>
      </c>
    </row>
    <row r="305" ht="36" customHeight="1" spans="1:7">
      <c r="A305" s="416">
        <v>2040410</v>
      </c>
      <c r="B305" s="294" t="s">
        <v>319</v>
      </c>
      <c r="C305" s="300"/>
      <c r="D305" s="323"/>
      <c r="E305" s="342" t="str">
        <f t="shared" si="17"/>
        <v/>
      </c>
      <c r="F305" s="262" t="str">
        <f t="shared" si="18"/>
        <v>否</v>
      </c>
      <c r="G305" s="149" t="str">
        <f t="shared" si="19"/>
        <v>项</v>
      </c>
    </row>
    <row r="306" ht="36" customHeight="1" spans="1:7">
      <c r="A306" s="416">
        <v>2040450</v>
      </c>
      <c r="B306" s="294" t="s">
        <v>148</v>
      </c>
      <c r="C306" s="300"/>
      <c r="D306" s="323"/>
      <c r="E306" s="342" t="str">
        <f t="shared" si="17"/>
        <v/>
      </c>
      <c r="F306" s="262" t="str">
        <f t="shared" si="18"/>
        <v>否</v>
      </c>
      <c r="G306" s="149" t="str">
        <f t="shared" si="19"/>
        <v>项</v>
      </c>
    </row>
    <row r="307" ht="36" customHeight="1" spans="1:7">
      <c r="A307" s="416">
        <v>2040499</v>
      </c>
      <c r="B307" s="294" t="s">
        <v>320</v>
      </c>
      <c r="C307" s="300"/>
      <c r="D307" s="323"/>
      <c r="E307" s="342" t="str">
        <f t="shared" si="17"/>
        <v/>
      </c>
      <c r="F307" s="262" t="str">
        <f t="shared" si="18"/>
        <v>否</v>
      </c>
      <c r="G307" s="149" t="str">
        <f t="shared" si="19"/>
        <v>项</v>
      </c>
    </row>
    <row r="308" ht="36" customHeight="1" spans="1:7">
      <c r="A308" s="415">
        <v>20405</v>
      </c>
      <c r="B308" s="287" t="s">
        <v>321</v>
      </c>
      <c r="C308" s="323"/>
      <c r="D308" s="323"/>
      <c r="E308" s="342" t="str">
        <f t="shared" si="17"/>
        <v/>
      </c>
      <c r="F308" s="262" t="str">
        <f t="shared" si="18"/>
        <v>否</v>
      </c>
      <c r="G308" s="149" t="str">
        <f t="shared" si="19"/>
        <v>款</v>
      </c>
    </row>
    <row r="309" ht="36" customHeight="1" spans="1:7">
      <c r="A309" s="416">
        <v>2040501</v>
      </c>
      <c r="B309" s="294" t="s">
        <v>139</v>
      </c>
      <c r="C309" s="300"/>
      <c r="D309" s="323"/>
      <c r="E309" s="342" t="str">
        <f t="shared" si="17"/>
        <v/>
      </c>
      <c r="F309" s="262" t="str">
        <f t="shared" si="18"/>
        <v>否</v>
      </c>
      <c r="G309" s="149" t="str">
        <f t="shared" si="19"/>
        <v>项</v>
      </c>
    </row>
    <row r="310" ht="36" customHeight="1" spans="1:7">
      <c r="A310" s="416">
        <v>2040502</v>
      </c>
      <c r="B310" s="294" t="s">
        <v>140</v>
      </c>
      <c r="C310" s="300"/>
      <c r="D310" s="323"/>
      <c r="E310" s="342" t="str">
        <f t="shared" si="17"/>
        <v/>
      </c>
      <c r="F310" s="262" t="str">
        <f t="shared" si="18"/>
        <v>否</v>
      </c>
      <c r="G310" s="149" t="str">
        <f t="shared" si="19"/>
        <v>项</v>
      </c>
    </row>
    <row r="311" ht="36" customHeight="1" spans="1:7">
      <c r="A311" s="416">
        <v>2040503</v>
      </c>
      <c r="B311" s="294" t="s">
        <v>141</v>
      </c>
      <c r="C311" s="300"/>
      <c r="D311" s="323"/>
      <c r="E311" s="342" t="str">
        <f t="shared" si="17"/>
        <v/>
      </c>
      <c r="F311" s="262" t="str">
        <f t="shared" si="18"/>
        <v>否</v>
      </c>
      <c r="G311" s="149" t="str">
        <f t="shared" si="19"/>
        <v>项</v>
      </c>
    </row>
    <row r="312" ht="36" customHeight="1" spans="1:7">
      <c r="A312" s="416">
        <v>2040504</v>
      </c>
      <c r="B312" s="294" t="s">
        <v>322</v>
      </c>
      <c r="C312" s="300"/>
      <c r="D312" s="323"/>
      <c r="E312" s="342" t="str">
        <f t="shared" si="17"/>
        <v/>
      </c>
      <c r="F312" s="262" t="str">
        <f t="shared" si="18"/>
        <v>否</v>
      </c>
      <c r="G312" s="149" t="str">
        <f t="shared" si="19"/>
        <v>项</v>
      </c>
    </row>
    <row r="313" ht="36" customHeight="1" spans="1:7">
      <c r="A313" s="416">
        <v>2040505</v>
      </c>
      <c r="B313" s="294" t="s">
        <v>323</v>
      </c>
      <c r="C313" s="300"/>
      <c r="D313" s="323"/>
      <c r="E313" s="342" t="str">
        <f t="shared" si="17"/>
        <v/>
      </c>
      <c r="F313" s="262" t="str">
        <f t="shared" si="18"/>
        <v>否</v>
      </c>
      <c r="G313" s="149" t="str">
        <f t="shared" si="19"/>
        <v>项</v>
      </c>
    </row>
    <row r="314" ht="36" customHeight="1" spans="1:7">
      <c r="A314" s="416">
        <v>2040506</v>
      </c>
      <c r="B314" s="294" t="s">
        <v>324</v>
      </c>
      <c r="C314" s="300"/>
      <c r="D314" s="323"/>
      <c r="E314" s="342" t="str">
        <f t="shared" si="17"/>
        <v/>
      </c>
      <c r="F314" s="262" t="str">
        <f t="shared" si="18"/>
        <v>否</v>
      </c>
      <c r="G314" s="149" t="str">
        <f t="shared" si="19"/>
        <v>项</v>
      </c>
    </row>
    <row r="315" ht="36" customHeight="1" spans="1:7">
      <c r="A315" s="416">
        <v>2040550</v>
      </c>
      <c r="B315" s="294" t="s">
        <v>148</v>
      </c>
      <c r="C315" s="300"/>
      <c r="D315" s="323"/>
      <c r="E315" s="342" t="str">
        <f t="shared" si="17"/>
        <v/>
      </c>
      <c r="F315" s="262" t="str">
        <f t="shared" si="18"/>
        <v>否</v>
      </c>
      <c r="G315" s="149" t="str">
        <f t="shared" si="19"/>
        <v>项</v>
      </c>
    </row>
    <row r="316" ht="36" customHeight="1" spans="1:7">
      <c r="A316" s="416">
        <v>2040599</v>
      </c>
      <c r="B316" s="294" t="s">
        <v>325</v>
      </c>
      <c r="C316" s="300"/>
      <c r="D316" s="323"/>
      <c r="E316" s="342" t="str">
        <f t="shared" si="17"/>
        <v/>
      </c>
      <c r="F316" s="262" t="str">
        <f t="shared" si="18"/>
        <v>否</v>
      </c>
      <c r="G316" s="149" t="str">
        <f t="shared" si="19"/>
        <v>项</v>
      </c>
    </row>
    <row r="317" ht="36" customHeight="1" spans="1:7">
      <c r="A317" s="415">
        <v>20406</v>
      </c>
      <c r="B317" s="287" t="s">
        <v>326</v>
      </c>
      <c r="C317" s="323">
        <v>888</v>
      </c>
      <c r="D317" s="323">
        <v>911</v>
      </c>
      <c r="E317" s="342">
        <f t="shared" si="17"/>
        <v>0.026</v>
      </c>
      <c r="F317" s="262" t="str">
        <f t="shared" si="18"/>
        <v>是</v>
      </c>
      <c r="G317" s="149" t="str">
        <f t="shared" si="19"/>
        <v>款</v>
      </c>
    </row>
    <row r="318" ht="36" customHeight="1" spans="1:7">
      <c r="A318" s="416">
        <v>2040601</v>
      </c>
      <c r="B318" s="294" t="s">
        <v>139</v>
      </c>
      <c r="C318" s="300">
        <v>718</v>
      </c>
      <c r="D318" s="323">
        <v>835</v>
      </c>
      <c r="E318" s="342">
        <f t="shared" si="17"/>
        <v>0.163</v>
      </c>
      <c r="F318" s="262" t="str">
        <f t="shared" si="18"/>
        <v>是</v>
      </c>
      <c r="G318" s="149" t="str">
        <f t="shared" si="19"/>
        <v>项</v>
      </c>
    </row>
    <row r="319" ht="36" customHeight="1" spans="1:7">
      <c r="A319" s="416">
        <v>2040602</v>
      </c>
      <c r="B319" s="294" t="s">
        <v>140</v>
      </c>
      <c r="C319" s="300"/>
      <c r="D319" s="323"/>
      <c r="E319" s="342" t="str">
        <f t="shared" si="17"/>
        <v/>
      </c>
      <c r="F319" s="262" t="str">
        <f t="shared" si="18"/>
        <v>否</v>
      </c>
      <c r="G319" s="149" t="str">
        <f t="shared" si="19"/>
        <v>项</v>
      </c>
    </row>
    <row r="320" ht="36" customHeight="1" spans="1:7">
      <c r="A320" s="416">
        <v>2040603</v>
      </c>
      <c r="B320" s="294" t="s">
        <v>141</v>
      </c>
      <c r="C320" s="300"/>
      <c r="D320" s="323"/>
      <c r="E320" s="342" t="str">
        <f t="shared" si="17"/>
        <v/>
      </c>
      <c r="F320" s="262" t="str">
        <f t="shared" si="18"/>
        <v>否</v>
      </c>
      <c r="G320" s="149" t="str">
        <f t="shared" si="19"/>
        <v>项</v>
      </c>
    </row>
    <row r="321" ht="36" customHeight="1" spans="1:7">
      <c r="A321" s="416">
        <v>2040604</v>
      </c>
      <c r="B321" s="294" t="s">
        <v>327</v>
      </c>
      <c r="C321" s="300"/>
      <c r="D321" s="323">
        <v>41</v>
      </c>
      <c r="E321" s="342" t="str">
        <f t="shared" si="17"/>
        <v/>
      </c>
      <c r="F321" s="262" t="str">
        <f t="shared" si="18"/>
        <v>是</v>
      </c>
      <c r="G321" s="149" t="str">
        <f t="shared" si="19"/>
        <v>项</v>
      </c>
    </row>
    <row r="322" ht="36" customHeight="1" spans="1:7">
      <c r="A322" s="416">
        <v>2040605</v>
      </c>
      <c r="B322" s="294" t="s">
        <v>328</v>
      </c>
      <c r="C322" s="300"/>
      <c r="D322" s="323"/>
      <c r="E322" s="342" t="str">
        <f t="shared" si="17"/>
        <v/>
      </c>
      <c r="F322" s="262" t="str">
        <f t="shared" si="18"/>
        <v>否</v>
      </c>
      <c r="G322" s="149" t="str">
        <f t="shared" si="19"/>
        <v>项</v>
      </c>
    </row>
    <row r="323" ht="36" customHeight="1" spans="1:7">
      <c r="A323" s="426">
        <v>2040606</v>
      </c>
      <c r="B323" s="294" t="s">
        <v>329</v>
      </c>
      <c r="C323" s="300"/>
      <c r="D323" s="323"/>
      <c r="E323" s="342" t="str">
        <f t="shared" si="17"/>
        <v/>
      </c>
      <c r="F323" s="262" t="str">
        <f t="shared" si="18"/>
        <v>否</v>
      </c>
      <c r="G323" s="149" t="str">
        <f t="shared" si="19"/>
        <v>项</v>
      </c>
    </row>
    <row r="324" ht="36" customHeight="1" spans="1:7">
      <c r="A324" s="426">
        <v>2040607</v>
      </c>
      <c r="B324" s="294" t="s">
        <v>330</v>
      </c>
      <c r="C324" s="300"/>
      <c r="D324" s="323"/>
      <c r="E324" s="342" t="str">
        <f t="shared" si="17"/>
        <v/>
      </c>
      <c r="F324" s="262" t="str">
        <f t="shared" si="18"/>
        <v>否</v>
      </c>
      <c r="G324" s="149" t="str">
        <f t="shared" si="19"/>
        <v>项</v>
      </c>
    </row>
    <row r="325" ht="36" customHeight="1" spans="1:7">
      <c r="A325" s="416">
        <v>2040608</v>
      </c>
      <c r="B325" s="294" t="s">
        <v>331</v>
      </c>
      <c r="C325" s="300"/>
      <c r="D325" s="323"/>
      <c r="E325" s="342" t="str">
        <f t="shared" si="17"/>
        <v/>
      </c>
      <c r="F325" s="262" t="str">
        <f t="shared" si="18"/>
        <v>否</v>
      </c>
      <c r="G325" s="149" t="str">
        <f t="shared" si="19"/>
        <v>项</v>
      </c>
    </row>
    <row r="326" ht="36" customHeight="1" spans="1:7">
      <c r="A326" s="416">
        <v>2040609</v>
      </c>
      <c r="B326" s="294" t="s">
        <v>332</v>
      </c>
      <c r="C326" s="300"/>
      <c r="D326" s="323"/>
      <c r="E326" s="342" t="str">
        <f t="shared" si="17"/>
        <v/>
      </c>
      <c r="F326" s="262" t="str">
        <f t="shared" si="18"/>
        <v>否</v>
      </c>
      <c r="G326" s="149" t="str">
        <f t="shared" si="19"/>
        <v>项</v>
      </c>
    </row>
    <row r="327" ht="36" customHeight="1" spans="1:7">
      <c r="A327" s="416">
        <v>2040610</v>
      </c>
      <c r="B327" s="294" t="s">
        <v>333</v>
      </c>
      <c r="C327" s="300"/>
      <c r="D327" s="323"/>
      <c r="E327" s="342" t="str">
        <f t="shared" si="17"/>
        <v/>
      </c>
      <c r="F327" s="262" t="str">
        <f t="shared" si="18"/>
        <v>否</v>
      </c>
      <c r="G327" s="149" t="str">
        <f t="shared" si="19"/>
        <v>项</v>
      </c>
    </row>
    <row r="328" ht="36" customHeight="1" spans="1:7">
      <c r="A328" s="416">
        <v>2040611</v>
      </c>
      <c r="B328" s="294" t="s">
        <v>334</v>
      </c>
      <c r="C328" s="300"/>
      <c r="D328" s="323"/>
      <c r="E328" s="342" t="str">
        <f t="shared" ref="E328:E391" si="20">IF(C328&gt;0,D328/C328-1,IF(C328&lt;0,-(D328/C328-1),""))</f>
        <v/>
      </c>
      <c r="F328" s="262" t="str">
        <f t="shared" si="18"/>
        <v>否</v>
      </c>
      <c r="G328" s="149" t="str">
        <f t="shared" si="19"/>
        <v>项</v>
      </c>
    </row>
    <row r="329" ht="36" customHeight="1" spans="1:7">
      <c r="A329" s="416">
        <v>2040612</v>
      </c>
      <c r="B329" s="294" t="s">
        <v>335</v>
      </c>
      <c r="C329" s="300"/>
      <c r="D329" s="323"/>
      <c r="E329" s="342" t="str">
        <f t="shared" si="20"/>
        <v/>
      </c>
      <c r="F329" s="262" t="str">
        <f t="shared" ref="F329:F392" si="21">IF(LEN(A329)=3,"是",IF(B329&lt;&gt;"",IF(SUM(C329:D329)&lt;&gt;0,"是","否"),"是"))</f>
        <v>否</v>
      </c>
      <c r="G329" s="149" t="str">
        <f t="shared" ref="G329:G392" si="22">IF(LEN(A329)=3,"类",IF(LEN(A329)=5,"款","项"))</f>
        <v>项</v>
      </c>
    </row>
    <row r="330" ht="36" customHeight="1" spans="1:7">
      <c r="A330" s="416">
        <v>2040613</v>
      </c>
      <c r="B330" s="294" t="s">
        <v>180</v>
      </c>
      <c r="C330" s="300"/>
      <c r="D330" s="323"/>
      <c r="E330" s="342" t="str">
        <f t="shared" si="20"/>
        <v/>
      </c>
      <c r="F330" s="262" t="str">
        <f t="shared" si="21"/>
        <v>否</v>
      </c>
      <c r="G330" s="149" t="str">
        <f t="shared" si="22"/>
        <v>项</v>
      </c>
    </row>
    <row r="331" ht="36" customHeight="1" spans="1:7">
      <c r="A331" s="416">
        <v>2040650</v>
      </c>
      <c r="B331" s="294" t="s">
        <v>148</v>
      </c>
      <c r="C331" s="300">
        <v>33</v>
      </c>
      <c r="D331" s="323">
        <v>35</v>
      </c>
      <c r="E331" s="342">
        <f t="shared" si="20"/>
        <v>0.061</v>
      </c>
      <c r="F331" s="262" t="str">
        <f t="shared" si="21"/>
        <v>是</v>
      </c>
      <c r="G331" s="149" t="str">
        <f t="shared" si="22"/>
        <v>项</v>
      </c>
    </row>
    <row r="332" ht="36" customHeight="1" spans="1:7">
      <c r="A332" s="416">
        <v>2040699</v>
      </c>
      <c r="B332" s="294" t="s">
        <v>336</v>
      </c>
      <c r="C332" s="300">
        <v>137</v>
      </c>
      <c r="D332" s="323"/>
      <c r="E332" s="342">
        <f t="shared" si="20"/>
        <v>-1</v>
      </c>
      <c r="F332" s="262" t="str">
        <f t="shared" si="21"/>
        <v>是</v>
      </c>
      <c r="G332" s="149" t="str">
        <f t="shared" si="22"/>
        <v>项</v>
      </c>
    </row>
    <row r="333" ht="36" customHeight="1" spans="1:7">
      <c r="A333" s="415">
        <v>20407</v>
      </c>
      <c r="B333" s="287" t="s">
        <v>337</v>
      </c>
      <c r="C333" s="323"/>
      <c r="D333" s="323"/>
      <c r="E333" s="342" t="str">
        <f t="shared" si="20"/>
        <v/>
      </c>
      <c r="F333" s="262" t="str">
        <f t="shared" si="21"/>
        <v>否</v>
      </c>
      <c r="G333" s="149" t="str">
        <f t="shared" si="22"/>
        <v>款</v>
      </c>
    </row>
    <row r="334" ht="36" customHeight="1" spans="1:7">
      <c r="A334" s="416">
        <v>2040701</v>
      </c>
      <c r="B334" s="294" t="s">
        <v>139</v>
      </c>
      <c r="C334" s="300"/>
      <c r="D334" s="323"/>
      <c r="E334" s="342" t="str">
        <f t="shared" si="20"/>
        <v/>
      </c>
      <c r="F334" s="262" t="str">
        <f t="shared" si="21"/>
        <v>否</v>
      </c>
      <c r="G334" s="149" t="str">
        <f t="shared" si="22"/>
        <v>项</v>
      </c>
    </row>
    <row r="335" ht="36" customHeight="1" spans="1:7">
      <c r="A335" s="416">
        <v>2040702</v>
      </c>
      <c r="B335" s="294" t="s">
        <v>140</v>
      </c>
      <c r="C335" s="300"/>
      <c r="D335" s="323"/>
      <c r="E335" s="342" t="str">
        <f t="shared" si="20"/>
        <v/>
      </c>
      <c r="F335" s="262" t="str">
        <f t="shared" si="21"/>
        <v>否</v>
      </c>
      <c r="G335" s="149" t="str">
        <f t="shared" si="22"/>
        <v>项</v>
      </c>
    </row>
    <row r="336" ht="36" customHeight="1" spans="1:7">
      <c r="A336" s="416">
        <v>2040703</v>
      </c>
      <c r="B336" s="294" t="s">
        <v>141</v>
      </c>
      <c r="C336" s="300"/>
      <c r="D336" s="323"/>
      <c r="E336" s="342" t="str">
        <f t="shared" si="20"/>
        <v/>
      </c>
      <c r="F336" s="262" t="str">
        <f t="shared" si="21"/>
        <v>否</v>
      </c>
      <c r="G336" s="149" t="str">
        <f t="shared" si="22"/>
        <v>项</v>
      </c>
    </row>
    <row r="337" ht="36" customHeight="1" spans="1:7">
      <c r="A337" s="416">
        <v>2040704</v>
      </c>
      <c r="B337" s="294" t="s">
        <v>338</v>
      </c>
      <c r="C337" s="300"/>
      <c r="D337" s="323"/>
      <c r="E337" s="342" t="str">
        <f t="shared" si="20"/>
        <v/>
      </c>
      <c r="F337" s="262" t="str">
        <f t="shared" si="21"/>
        <v>否</v>
      </c>
      <c r="G337" s="149" t="str">
        <f t="shared" si="22"/>
        <v>项</v>
      </c>
    </row>
    <row r="338" ht="36" customHeight="1" spans="1:7">
      <c r="A338" s="416">
        <v>2040705</v>
      </c>
      <c r="B338" s="294" t="s">
        <v>339</v>
      </c>
      <c r="C338" s="300"/>
      <c r="D338" s="323"/>
      <c r="E338" s="342" t="str">
        <f t="shared" si="20"/>
        <v/>
      </c>
      <c r="F338" s="262" t="str">
        <f t="shared" si="21"/>
        <v>否</v>
      </c>
      <c r="G338" s="149" t="str">
        <f t="shared" si="22"/>
        <v>项</v>
      </c>
    </row>
    <row r="339" ht="36" customHeight="1" spans="1:7">
      <c r="A339" s="416">
        <v>2040706</v>
      </c>
      <c r="B339" s="294" t="s">
        <v>340</v>
      </c>
      <c r="C339" s="300"/>
      <c r="D339" s="323"/>
      <c r="E339" s="342" t="str">
        <f t="shared" si="20"/>
        <v/>
      </c>
      <c r="F339" s="262" t="str">
        <f t="shared" si="21"/>
        <v>否</v>
      </c>
      <c r="G339" s="149" t="str">
        <f t="shared" si="22"/>
        <v>项</v>
      </c>
    </row>
    <row r="340" ht="36" customHeight="1" spans="1:7">
      <c r="A340" s="416">
        <v>2040707</v>
      </c>
      <c r="B340" s="294" t="s">
        <v>180</v>
      </c>
      <c r="C340" s="300"/>
      <c r="D340" s="323"/>
      <c r="E340" s="342" t="str">
        <f t="shared" si="20"/>
        <v/>
      </c>
      <c r="F340" s="262" t="str">
        <f t="shared" si="21"/>
        <v>否</v>
      </c>
      <c r="G340" s="149" t="str">
        <f t="shared" si="22"/>
        <v>项</v>
      </c>
    </row>
    <row r="341" ht="36" customHeight="1" spans="1:7">
      <c r="A341" s="416">
        <v>2040750</v>
      </c>
      <c r="B341" s="294" t="s">
        <v>148</v>
      </c>
      <c r="C341" s="300"/>
      <c r="D341" s="323"/>
      <c r="E341" s="342" t="str">
        <f t="shared" si="20"/>
        <v/>
      </c>
      <c r="F341" s="262" t="str">
        <f t="shared" si="21"/>
        <v>否</v>
      </c>
      <c r="G341" s="149" t="str">
        <f t="shared" si="22"/>
        <v>项</v>
      </c>
    </row>
    <row r="342" ht="36" customHeight="1" spans="1:7">
      <c r="A342" s="416">
        <v>2040799</v>
      </c>
      <c r="B342" s="294" t="s">
        <v>341</v>
      </c>
      <c r="C342" s="300"/>
      <c r="D342" s="323"/>
      <c r="E342" s="342" t="str">
        <f t="shared" si="20"/>
        <v/>
      </c>
      <c r="F342" s="262" t="str">
        <f t="shared" si="21"/>
        <v>否</v>
      </c>
      <c r="G342" s="149" t="str">
        <f t="shared" si="22"/>
        <v>项</v>
      </c>
    </row>
    <row r="343" ht="36" customHeight="1" spans="1:7">
      <c r="A343" s="415">
        <v>20408</v>
      </c>
      <c r="B343" s="287" t="s">
        <v>342</v>
      </c>
      <c r="C343" s="323"/>
      <c r="D343" s="323"/>
      <c r="E343" s="342" t="str">
        <f t="shared" si="20"/>
        <v/>
      </c>
      <c r="F343" s="262" t="str">
        <f t="shared" si="21"/>
        <v>否</v>
      </c>
      <c r="G343" s="149" t="str">
        <f t="shared" si="22"/>
        <v>款</v>
      </c>
    </row>
    <row r="344" ht="36" customHeight="1" spans="1:7">
      <c r="A344" s="416">
        <v>2040801</v>
      </c>
      <c r="B344" s="294" t="s">
        <v>139</v>
      </c>
      <c r="C344" s="300"/>
      <c r="D344" s="323"/>
      <c r="E344" s="342" t="str">
        <f t="shared" si="20"/>
        <v/>
      </c>
      <c r="F344" s="262" t="str">
        <f t="shared" si="21"/>
        <v>否</v>
      </c>
      <c r="G344" s="149" t="str">
        <f t="shared" si="22"/>
        <v>项</v>
      </c>
    </row>
    <row r="345" ht="36" customHeight="1" spans="1:7">
      <c r="A345" s="416">
        <v>2040802</v>
      </c>
      <c r="B345" s="294" t="s">
        <v>140</v>
      </c>
      <c r="C345" s="300"/>
      <c r="D345" s="323"/>
      <c r="E345" s="342" t="str">
        <f t="shared" si="20"/>
        <v/>
      </c>
      <c r="F345" s="262" t="str">
        <f t="shared" si="21"/>
        <v>否</v>
      </c>
      <c r="G345" s="149" t="str">
        <f t="shared" si="22"/>
        <v>项</v>
      </c>
    </row>
    <row r="346" ht="36" customHeight="1" spans="1:7">
      <c r="A346" s="416">
        <v>2040803</v>
      </c>
      <c r="B346" s="294" t="s">
        <v>141</v>
      </c>
      <c r="C346" s="300"/>
      <c r="D346" s="323"/>
      <c r="E346" s="342" t="str">
        <f t="shared" si="20"/>
        <v/>
      </c>
      <c r="F346" s="262" t="str">
        <f t="shared" si="21"/>
        <v>否</v>
      </c>
      <c r="G346" s="149" t="str">
        <f t="shared" si="22"/>
        <v>项</v>
      </c>
    </row>
    <row r="347" ht="36" customHeight="1" spans="1:7">
      <c r="A347" s="416">
        <v>2040804</v>
      </c>
      <c r="B347" s="294" t="s">
        <v>343</v>
      </c>
      <c r="C347" s="300"/>
      <c r="D347" s="323"/>
      <c r="E347" s="342" t="str">
        <f t="shared" si="20"/>
        <v/>
      </c>
      <c r="F347" s="262" t="str">
        <f t="shared" si="21"/>
        <v>否</v>
      </c>
      <c r="G347" s="149" t="str">
        <f t="shared" si="22"/>
        <v>项</v>
      </c>
    </row>
    <row r="348" ht="36" customHeight="1" spans="1:7">
      <c r="A348" s="416">
        <v>2040805</v>
      </c>
      <c r="B348" s="294" t="s">
        <v>344</v>
      </c>
      <c r="C348" s="300"/>
      <c r="D348" s="323"/>
      <c r="E348" s="342" t="str">
        <f t="shared" si="20"/>
        <v/>
      </c>
      <c r="F348" s="262" t="str">
        <f t="shared" si="21"/>
        <v>否</v>
      </c>
      <c r="G348" s="149" t="str">
        <f t="shared" si="22"/>
        <v>项</v>
      </c>
    </row>
    <row r="349" ht="36" customHeight="1" spans="1:7">
      <c r="A349" s="416">
        <v>2040806</v>
      </c>
      <c r="B349" s="294" t="s">
        <v>345</v>
      </c>
      <c r="C349" s="300"/>
      <c r="D349" s="323"/>
      <c r="E349" s="342" t="str">
        <f t="shared" si="20"/>
        <v/>
      </c>
      <c r="F349" s="262" t="str">
        <f t="shared" si="21"/>
        <v>否</v>
      </c>
      <c r="G349" s="149" t="str">
        <f t="shared" si="22"/>
        <v>项</v>
      </c>
    </row>
    <row r="350" ht="36" customHeight="1" spans="1:7">
      <c r="A350" s="416">
        <v>2040807</v>
      </c>
      <c r="B350" s="294" t="s">
        <v>180</v>
      </c>
      <c r="C350" s="300"/>
      <c r="D350" s="323"/>
      <c r="E350" s="342" t="str">
        <f t="shared" si="20"/>
        <v/>
      </c>
      <c r="F350" s="262" t="str">
        <f t="shared" si="21"/>
        <v>否</v>
      </c>
      <c r="G350" s="149" t="str">
        <f t="shared" si="22"/>
        <v>项</v>
      </c>
    </row>
    <row r="351" ht="36" customHeight="1" spans="1:7">
      <c r="A351" s="416">
        <v>2040850</v>
      </c>
      <c r="B351" s="294" t="s">
        <v>148</v>
      </c>
      <c r="C351" s="300"/>
      <c r="D351" s="323"/>
      <c r="E351" s="342" t="str">
        <f t="shared" si="20"/>
        <v/>
      </c>
      <c r="F351" s="262" t="str">
        <f t="shared" si="21"/>
        <v>否</v>
      </c>
      <c r="G351" s="149" t="str">
        <f t="shared" si="22"/>
        <v>项</v>
      </c>
    </row>
    <row r="352" ht="36" customHeight="1" spans="1:7">
      <c r="A352" s="416">
        <v>2040899</v>
      </c>
      <c r="B352" s="294" t="s">
        <v>346</v>
      </c>
      <c r="C352" s="300"/>
      <c r="D352" s="323"/>
      <c r="E352" s="342" t="str">
        <f t="shared" si="20"/>
        <v/>
      </c>
      <c r="F352" s="262" t="str">
        <f t="shared" si="21"/>
        <v>否</v>
      </c>
      <c r="G352" s="149" t="str">
        <f t="shared" si="22"/>
        <v>项</v>
      </c>
    </row>
    <row r="353" ht="36" customHeight="1" spans="1:7">
      <c r="A353" s="415">
        <v>20409</v>
      </c>
      <c r="B353" s="287" t="s">
        <v>347</v>
      </c>
      <c r="C353" s="323"/>
      <c r="D353" s="323"/>
      <c r="E353" s="342" t="str">
        <f t="shared" si="20"/>
        <v/>
      </c>
      <c r="F353" s="262" t="str">
        <f t="shared" si="21"/>
        <v>否</v>
      </c>
      <c r="G353" s="149" t="str">
        <f t="shared" si="22"/>
        <v>款</v>
      </c>
    </row>
    <row r="354" ht="36" customHeight="1" spans="1:7">
      <c r="A354" s="416">
        <v>2040901</v>
      </c>
      <c r="B354" s="294" t="s">
        <v>139</v>
      </c>
      <c r="C354" s="300"/>
      <c r="D354" s="323"/>
      <c r="E354" s="342" t="str">
        <f t="shared" si="20"/>
        <v/>
      </c>
      <c r="F354" s="262" t="str">
        <f t="shared" si="21"/>
        <v>否</v>
      </c>
      <c r="G354" s="149" t="str">
        <f t="shared" si="22"/>
        <v>项</v>
      </c>
    </row>
    <row r="355" ht="36" customHeight="1" spans="1:7">
      <c r="A355" s="416">
        <v>2040902</v>
      </c>
      <c r="B355" s="294" t="s">
        <v>140</v>
      </c>
      <c r="C355" s="300"/>
      <c r="D355" s="323"/>
      <c r="E355" s="342" t="str">
        <f t="shared" si="20"/>
        <v/>
      </c>
      <c r="F355" s="262" t="str">
        <f t="shared" si="21"/>
        <v>否</v>
      </c>
      <c r="G355" s="149" t="str">
        <f t="shared" si="22"/>
        <v>项</v>
      </c>
    </row>
    <row r="356" ht="36" customHeight="1" spans="1:7">
      <c r="A356" s="416">
        <v>2040903</v>
      </c>
      <c r="B356" s="294" t="s">
        <v>141</v>
      </c>
      <c r="C356" s="300"/>
      <c r="D356" s="323"/>
      <c r="E356" s="342" t="str">
        <f t="shared" si="20"/>
        <v/>
      </c>
      <c r="F356" s="262" t="str">
        <f t="shared" si="21"/>
        <v>否</v>
      </c>
      <c r="G356" s="149" t="str">
        <f t="shared" si="22"/>
        <v>项</v>
      </c>
    </row>
    <row r="357" ht="36" customHeight="1" spans="1:7">
      <c r="A357" s="416">
        <v>2040904</v>
      </c>
      <c r="B357" s="294" t="s">
        <v>348</v>
      </c>
      <c r="C357" s="300"/>
      <c r="D357" s="323"/>
      <c r="E357" s="342" t="str">
        <f t="shared" si="20"/>
        <v/>
      </c>
      <c r="F357" s="262" t="str">
        <f t="shared" si="21"/>
        <v>否</v>
      </c>
      <c r="G357" s="149" t="str">
        <f t="shared" si="22"/>
        <v>项</v>
      </c>
    </row>
    <row r="358" ht="36" customHeight="1" spans="1:7">
      <c r="A358" s="416">
        <v>2040905</v>
      </c>
      <c r="B358" s="294" t="s">
        <v>349</v>
      </c>
      <c r="C358" s="300"/>
      <c r="D358" s="323"/>
      <c r="E358" s="342" t="str">
        <f t="shared" si="20"/>
        <v/>
      </c>
      <c r="F358" s="262" t="str">
        <f t="shared" si="21"/>
        <v>否</v>
      </c>
      <c r="G358" s="149" t="str">
        <f t="shared" si="22"/>
        <v>项</v>
      </c>
    </row>
    <row r="359" ht="36" customHeight="1" spans="1:7">
      <c r="A359" s="416">
        <v>2040950</v>
      </c>
      <c r="B359" s="294" t="s">
        <v>148</v>
      </c>
      <c r="C359" s="300"/>
      <c r="D359" s="323"/>
      <c r="E359" s="342" t="str">
        <f t="shared" si="20"/>
        <v/>
      </c>
      <c r="F359" s="262" t="str">
        <f t="shared" si="21"/>
        <v>否</v>
      </c>
      <c r="G359" s="149" t="str">
        <f t="shared" si="22"/>
        <v>项</v>
      </c>
    </row>
    <row r="360" ht="36" customHeight="1" spans="1:7">
      <c r="A360" s="416">
        <v>2040999</v>
      </c>
      <c r="B360" s="294" t="s">
        <v>350</v>
      </c>
      <c r="C360" s="300"/>
      <c r="D360" s="323"/>
      <c r="E360" s="342" t="str">
        <f t="shared" si="20"/>
        <v/>
      </c>
      <c r="F360" s="262" t="str">
        <f t="shared" si="21"/>
        <v>否</v>
      </c>
      <c r="G360" s="149" t="str">
        <f t="shared" si="22"/>
        <v>项</v>
      </c>
    </row>
    <row r="361" ht="36" customHeight="1" spans="1:7">
      <c r="A361" s="415">
        <v>20410</v>
      </c>
      <c r="B361" s="287" t="s">
        <v>351</v>
      </c>
      <c r="C361" s="323"/>
      <c r="D361" s="323"/>
      <c r="E361" s="342" t="str">
        <f t="shared" si="20"/>
        <v/>
      </c>
      <c r="F361" s="262" t="str">
        <f t="shared" si="21"/>
        <v>否</v>
      </c>
      <c r="G361" s="149" t="str">
        <f t="shared" si="22"/>
        <v>款</v>
      </c>
    </row>
    <row r="362" ht="36" customHeight="1" spans="1:7">
      <c r="A362" s="416">
        <v>2041001</v>
      </c>
      <c r="B362" s="294" t="s">
        <v>139</v>
      </c>
      <c r="C362" s="300"/>
      <c r="D362" s="323"/>
      <c r="E362" s="342" t="str">
        <f t="shared" si="20"/>
        <v/>
      </c>
      <c r="F362" s="262" t="str">
        <f t="shared" si="21"/>
        <v>否</v>
      </c>
      <c r="G362" s="149" t="str">
        <f t="shared" si="22"/>
        <v>项</v>
      </c>
    </row>
    <row r="363" ht="36" customHeight="1" spans="1:7">
      <c r="A363" s="416">
        <v>2041002</v>
      </c>
      <c r="B363" s="294" t="s">
        <v>140</v>
      </c>
      <c r="C363" s="300"/>
      <c r="D363" s="323"/>
      <c r="E363" s="342" t="str">
        <f t="shared" si="20"/>
        <v/>
      </c>
      <c r="F363" s="262" t="str">
        <f t="shared" si="21"/>
        <v>否</v>
      </c>
      <c r="G363" s="149" t="str">
        <f t="shared" si="22"/>
        <v>项</v>
      </c>
    </row>
    <row r="364" ht="36" customHeight="1" spans="1:7">
      <c r="A364" s="416">
        <v>2041006</v>
      </c>
      <c r="B364" s="294" t="s">
        <v>180</v>
      </c>
      <c r="C364" s="300"/>
      <c r="D364" s="323"/>
      <c r="E364" s="342" t="str">
        <f t="shared" si="20"/>
        <v/>
      </c>
      <c r="F364" s="262" t="str">
        <f t="shared" si="21"/>
        <v>否</v>
      </c>
      <c r="G364" s="149" t="str">
        <f t="shared" si="22"/>
        <v>项</v>
      </c>
    </row>
    <row r="365" ht="36" customHeight="1" spans="1:7">
      <c r="A365" s="416">
        <v>2041007</v>
      </c>
      <c r="B365" s="294" t="s">
        <v>352</v>
      </c>
      <c r="C365" s="300"/>
      <c r="D365" s="323"/>
      <c r="E365" s="342" t="str">
        <f t="shared" si="20"/>
        <v/>
      </c>
      <c r="F365" s="262" t="str">
        <f t="shared" si="21"/>
        <v>否</v>
      </c>
      <c r="G365" s="149" t="str">
        <f t="shared" si="22"/>
        <v>项</v>
      </c>
    </row>
    <row r="366" ht="36" customHeight="1" spans="1:7">
      <c r="A366" s="416">
        <v>2041099</v>
      </c>
      <c r="B366" s="294" t="s">
        <v>353</v>
      </c>
      <c r="C366" s="300"/>
      <c r="D366" s="323"/>
      <c r="E366" s="342" t="str">
        <f t="shared" si="20"/>
        <v/>
      </c>
      <c r="F366" s="262" t="str">
        <f t="shared" si="21"/>
        <v>否</v>
      </c>
      <c r="G366" s="149" t="str">
        <f t="shared" si="22"/>
        <v>项</v>
      </c>
    </row>
    <row r="367" ht="36" customHeight="1" spans="1:7">
      <c r="A367" s="415">
        <v>20499</v>
      </c>
      <c r="B367" s="287" t="s">
        <v>354</v>
      </c>
      <c r="C367" s="323"/>
      <c r="D367" s="323"/>
      <c r="E367" s="342" t="str">
        <f t="shared" si="20"/>
        <v/>
      </c>
      <c r="F367" s="262" t="str">
        <f t="shared" si="21"/>
        <v>否</v>
      </c>
      <c r="G367" s="149" t="str">
        <f t="shared" si="22"/>
        <v>款</v>
      </c>
    </row>
    <row r="368" ht="36" customHeight="1" spans="1:7">
      <c r="A368" s="419">
        <v>2049902</v>
      </c>
      <c r="B368" s="294" t="s">
        <v>355</v>
      </c>
      <c r="C368" s="300"/>
      <c r="D368" s="323"/>
      <c r="E368" s="342" t="str">
        <f t="shared" si="20"/>
        <v/>
      </c>
      <c r="F368" s="262" t="str">
        <f t="shared" si="21"/>
        <v>否</v>
      </c>
      <c r="G368" s="149" t="str">
        <f t="shared" si="22"/>
        <v>项</v>
      </c>
    </row>
    <row r="369" ht="36" customHeight="1" spans="1:7">
      <c r="A369" s="425">
        <v>2049999</v>
      </c>
      <c r="B369" s="294" t="s">
        <v>356</v>
      </c>
      <c r="C369" s="300"/>
      <c r="D369" s="323"/>
      <c r="E369" s="342" t="str">
        <f t="shared" si="20"/>
        <v/>
      </c>
      <c r="F369" s="262" t="str">
        <f t="shared" si="21"/>
        <v>否</v>
      </c>
      <c r="G369" s="149" t="str">
        <f t="shared" si="22"/>
        <v>项</v>
      </c>
    </row>
    <row r="370" ht="36" customHeight="1" spans="1:7">
      <c r="A370" s="427" t="s">
        <v>357</v>
      </c>
      <c r="B370" s="422" t="s">
        <v>283</v>
      </c>
      <c r="C370" s="423"/>
      <c r="D370" s="323"/>
      <c r="E370" s="342" t="str">
        <f t="shared" si="20"/>
        <v/>
      </c>
      <c r="F370" s="262" t="str">
        <f t="shared" si="21"/>
        <v>否</v>
      </c>
      <c r="G370" s="149" t="str">
        <f t="shared" si="22"/>
        <v>项</v>
      </c>
    </row>
    <row r="371" ht="36" customHeight="1" spans="1:7">
      <c r="A371" s="427" t="s">
        <v>358</v>
      </c>
      <c r="B371" s="422" t="s">
        <v>359</v>
      </c>
      <c r="C371" s="423"/>
      <c r="D371" s="323"/>
      <c r="E371" s="342" t="str">
        <f t="shared" si="20"/>
        <v/>
      </c>
      <c r="F371" s="262" t="str">
        <f t="shared" si="21"/>
        <v>否</v>
      </c>
      <c r="G371" s="149" t="str">
        <f t="shared" si="22"/>
        <v>项</v>
      </c>
    </row>
    <row r="372" ht="36" customHeight="1" spans="1:7">
      <c r="A372" s="415">
        <v>205</v>
      </c>
      <c r="B372" s="287" t="s">
        <v>79</v>
      </c>
      <c r="C372" s="323">
        <v>49502</v>
      </c>
      <c r="D372" s="323">
        <v>52854</v>
      </c>
      <c r="E372" s="342">
        <f t="shared" si="20"/>
        <v>0.068</v>
      </c>
      <c r="F372" s="262" t="str">
        <f t="shared" si="21"/>
        <v>是</v>
      </c>
      <c r="G372" s="149" t="str">
        <f t="shared" si="22"/>
        <v>类</v>
      </c>
    </row>
    <row r="373" ht="36" customHeight="1" spans="1:7">
      <c r="A373" s="415">
        <v>20501</v>
      </c>
      <c r="B373" s="287" t="s">
        <v>360</v>
      </c>
      <c r="C373" s="323">
        <v>1954</v>
      </c>
      <c r="D373" s="323">
        <v>1249</v>
      </c>
      <c r="E373" s="342">
        <f t="shared" si="20"/>
        <v>-0.361</v>
      </c>
      <c r="F373" s="262" t="str">
        <f t="shared" si="21"/>
        <v>是</v>
      </c>
      <c r="G373" s="149" t="str">
        <f t="shared" si="22"/>
        <v>款</v>
      </c>
    </row>
    <row r="374" ht="36" customHeight="1" spans="1:7">
      <c r="A374" s="416">
        <v>2050101</v>
      </c>
      <c r="B374" s="294" t="s">
        <v>139</v>
      </c>
      <c r="C374" s="300">
        <v>442</v>
      </c>
      <c r="D374" s="323">
        <v>474</v>
      </c>
      <c r="E374" s="342">
        <f t="shared" si="20"/>
        <v>0.072</v>
      </c>
      <c r="F374" s="262" t="str">
        <f t="shared" si="21"/>
        <v>是</v>
      </c>
      <c r="G374" s="149" t="str">
        <f t="shared" si="22"/>
        <v>项</v>
      </c>
    </row>
    <row r="375" ht="36" customHeight="1" spans="1:7">
      <c r="A375" s="416">
        <v>2050102</v>
      </c>
      <c r="B375" s="294" t="s">
        <v>140</v>
      </c>
      <c r="C375" s="300"/>
      <c r="D375" s="323"/>
      <c r="E375" s="342" t="str">
        <f t="shared" si="20"/>
        <v/>
      </c>
      <c r="F375" s="262" t="str">
        <f t="shared" si="21"/>
        <v>否</v>
      </c>
      <c r="G375" s="149" t="str">
        <f t="shared" si="22"/>
        <v>项</v>
      </c>
    </row>
    <row r="376" ht="36" customHeight="1" spans="1:7">
      <c r="A376" s="416">
        <v>2050103</v>
      </c>
      <c r="B376" s="294" t="s">
        <v>141</v>
      </c>
      <c r="C376" s="300"/>
      <c r="D376" s="323"/>
      <c r="E376" s="342" t="str">
        <f t="shared" si="20"/>
        <v/>
      </c>
      <c r="F376" s="262" t="str">
        <f t="shared" si="21"/>
        <v>否</v>
      </c>
      <c r="G376" s="149" t="str">
        <f t="shared" si="22"/>
        <v>项</v>
      </c>
    </row>
    <row r="377" ht="36" customHeight="1" spans="1:7">
      <c r="A377" s="416">
        <v>2050199</v>
      </c>
      <c r="B377" s="294" t="s">
        <v>361</v>
      </c>
      <c r="C377" s="300">
        <v>1512</v>
      </c>
      <c r="D377" s="323">
        <v>775</v>
      </c>
      <c r="E377" s="342">
        <f t="shared" si="20"/>
        <v>-0.487</v>
      </c>
      <c r="F377" s="262" t="str">
        <f t="shared" si="21"/>
        <v>是</v>
      </c>
      <c r="G377" s="149" t="str">
        <f t="shared" si="22"/>
        <v>项</v>
      </c>
    </row>
    <row r="378" ht="36" customHeight="1" spans="1:7">
      <c r="A378" s="415">
        <v>20502</v>
      </c>
      <c r="B378" s="287" t="s">
        <v>362</v>
      </c>
      <c r="C378" s="323">
        <v>44569</v>
      </c>
      <c r="D378" s="323">
        <v>48340</v>
      </c>
      <c r="E378" s="342">
        <f t="shared" si="20"/>
        <v>0.085</v>
      </c>
      <c r="F378" s="262" t="str">
        <f t="shared" si="21"/>
        <v>是</v>
      </c>
      <c r="G378" s="149" t="str">
        <f t="shared" si="22"/>
        <v>款</v>
      </c>
    </row>
    <row r="379" ht="36" customHeight="1" spans="1:7">
      <c r="A379" s="416">
        <v>2050201</v>
      </c>
      <c r="B379" s="294" t="s">
        <v>363</v>
      </c>
      <c r="C379" s="300">
        <v>1824</v>
      </c>
      <c r="D379" s="323">
        <v>2985</v>
      </c>
      <c r="E379" s="342">
        <f t="shared" si="20"/>
        <v>0.637</v>
      </c>
      <c r="F379" s="262" t="str">
        <f t="shared" si="21"/>
        <v>是</v>
      </c>
      <c r="G379" s="149" t="str">
        <f t="shared" si="22"/>
        <v>项</v>
      </c>
    </row>
    <row r="380" ht="36" customHeight="1" spans="1:7">
      <c r="A380" s="416">
        <v>2050202</v>
      </c>
      <c r="B380" s="294" t="s">
        <v>364</v>
      </c>
      <c r="C380" s="300">
        <v>19407</v>
      </c>
      <c r="D380" s="323">
        <v>20118</v>
      </c>
      <c r="E380" s="342">
        <f t="shared" si="20"/>
        <v>0.037</v>
      </c>
      <c r="F380" s="262" t="str">
        <f t="shared" si="21"/>
        <v>是</v>
      </c>
      <c r="G380" s="149" t="str">
        <f t="shared" si="22"/>
        <v>项</v>
      </c>
    </row>
    <row r="381" ht="36" customHeight="1" spans="1:7">
      <c r="A381" s="416">
        <v>2050203</v>
      </c>
      <c r="B381" s="294" t="s">
        <v>365</v>
      </c>
      <c r="C381" s="300">
        <v>15418</v>
      </c>
      <c r="D381" s="323">
        <v>18018</v>
      </c>
      <c r="E381" s="342">
        <f t="shared" si="20"/>
        <v>0.169</v>
      </c>
      <c r="F381" s="262" t="str">
        <f t="shared" si="21"/>
        <v>是</v>
      </c>
      <c r="G381" s="149" t="str">
        <f t="shared" si="22"/>
        <v>项</v>
      </c>
    </row>
    <row r="382" ht="36" customHeight="1" spans="1:7">
      <c r="A382" s="416">
        <v>2050204</v>
      </c>
      <c r="B382" s="294" t="s">
        <v>366</v>
      </c>
      <c r="C382" s="300">
        <v>6661</v>
      </c>
      <c r="D382" s="323">
        <v>7219</v>
      </c>
      <c r="E382" s="342">
        <f t="shared" si="20"/>
        <v>0.084</v>
      </c>
      <c r="F382" s="262" t="str">
        <f t="shared" si="21"/>
        <v>是</v>
      </c>
      <c r="G382" s="149" t="str">
        <f t="shared" si="22"/>
        <v>项</v>
      </c>
    </row>
    <row r="383" ht="36" customHeight="1" spans="1:7">
      <c r="A383" s="416">
        <v>2050205</v>
      </c>
      <c r="B383" s="294" t="s">
        <v>367</v>
      </c>
      <c r="C383" s="300"/>
      <c r="D383" s="323"/>
      <c r="E383" s="342" t="str">
        <f t="shared" si="20"/>
        <v/>
      </c>
      <c r="F383" s="262" t="str">
        <f t="shared" si="21"/>
        <v>否</v>
      </c>
      <c r="G383" s="149" t="str">
        <f t="shared" si="22"/>
        <v>项</v>
      </c>
    </row>
    <row r="384" ht="36" customHeight="1" spans="1:7">
      <c r="A384" s="416">
        <v>2050206</v>
      </c>
      <c r="B384" s="294" t="s">
        <v>368</v>
      </c>
      <c r="C384" s="300"/>
      <c r="D384" s="323"/>
      <c r="E384" s="342" t="str">
        <f t="shared" si="20"/>
        <v/>
      </c>
      <c r="F384" s="262" t="str">
        <f t="shared" si="21"/>
        <v>否</v>
      </c>
      <c r="G384" s="149" t="str">
        <f t="shared" si="22"/>
        <v>项</v>
      </c>
    </row>
    <row r="385" ht="36" customHeight="1" spans="1:7">
      <c r="A385" s="416">
        <v>2050207</v>
      </c>
      <c r="B385" s="294" t="s">
        <v>369</v>
      </c>
      <c r="C385" s="300"/>
      <c r="D385" s="323"/>
      <c r="E385" s="342" t="str">
        <f t="shared" si="20"/>
        <v/>
      </c>
      <c r="F385" s="262" t="str">
        <f t="shared" si="21"/>
        <v>否</v>
      </c>
      <c r="G385" s="149" t="str">
        <f t="shared" si="22"/>
        <v>项</v>
      </c>
    </row>
    <row r="386" ht="36" customHeight="1" spans="1:7">
      <c r="A386" s="416">
        <v>2050299</v>
      </c>
      <c r="B386" s="294" t="s">
        <v>370</v>
      </c>
      <c r="C386" s="300">
        <v>1259</v>
      </c>
      <c r="D386" s="323"/>
      <c r="E386" s="342">
        <f t="shared" si="20"/>
        <v>-1</v>
      </c>
      <c r="F386" s="262" t="str">
        <f t="shared" si="21"/>
        <v>是</v>
      </c>
      <c r="G386" s="149" t="str">
        <f t="shared" si="22"/>
        <v>项</v>
      </c>
    </row>
    <row r="387" ht="36" customHeight="1" spans="1:7">
      <c r="A387" s="415">
        <v>20503</v>
      </c>
      <c r="B387" s="287" t="s">
        <v>371</v>
      </c>
      <c r="C387" s="323">
        <v>2418</v>
      </c>
      <c r="D387" s="323">
        <v>2539</v>
      </c>
      <c r="E387" s="342">
        <f t="shared" si="20"/>
        <v>0.05</v>
      </c>
      <c r="F387" s="262" t="str">
        <f t="shared" si="21"/>
        <v>是</v>
      </c>
      <c r="G387" s="149" t="str">
        <f t="shared" si="22"/>
        <v>款</v>
      </c>
    </row>
    <row r="388" ht="36" customHeight="1" spans="1:7">
      <c r="A388" s="416">
        <v>2050301</v>
      </c>
      <c r="B388" s="294" t="s">
        <v>372</v>
      </c>
      <c r="C388" s="300"/>
      <c r="D388" s="323"/>
      <c r="E388" s="342" t="str">
        <f t="shared" si="20"/>
        <v/>
      </c>
      <c r="F388" s="262" t="str">
        <f t="shared" si="21"/>
        <v>否</v>
      </c>
      <c r="G388" s="149" t="str">
        <f t="shared" si="22"/>
        <v>项</v>
      </c>
    </row>
    <row r="389" ht="36" customHeight="1" spans="1:7">
      <c r="A389" s="416">
        <v>2050302</v>
      </c>
      <c r="B389" s="294" t="s">
        <v>373</v>
      </c>
      <c r="C389" s="300">
        <v>2418</v>
      </c>
      <c r="D389" s="323">
        <v>2539</v>
      </c>
      <c r="E389" s="342">
        <f t="shared" si="20"/>
        <v>0.05</v>
      </c>
      <c r="F389" s="262" t="str">
        <f t="shared" si="21"/>
        <v>是</v>
      </c>
      <c r="G389" s="149" t="str">
        <f t="shared" si="22"/>
        <v>项</v>
      </c>
    </row>
    <row r="390" ht="36" customHeight="1" spans="1:7">
      <c r="A390" s="416">
        <v>2050303</v>
      </c>
      <c r="B390" s="294" t="s">
        <v>374</v>
      </c>
      <c r="C390" s="300"/>
      <c r="D390" s="323"/>
      <c r="E390" s="342" t="str">
        <f t="shared" si="20"/>
        <v/>
      </c>
      <c r="F390" s="262" t="str">
        <f t="shared" si="21"/>
        <v>否</v>
      </c>
      <c r="G390" s="149" t="str">
        <f t="shared" si="22"/>
        <v>项</v>
      </c>
    </row>
    <row r="391" ht="36" customHeight="1" spans="1:7">
      <c r="A391" s="416">
        <v>2050305</v>
      </c>
      <c r="B391" s="294" t="s">
        <v>375</v>
      </c>
      <c r="C391" s="300"/>
      <c r="D391" s="323"/>
      <c r="E391" s="342" t="str">
        <f t="shared" si="20"/>
        <v/>
      </c>
      <c r="F391" s="262" t="str">
        <f t="shared" si="21"/>
        <v>否</v>
      </c>
      <c r="G391" s="149" t="str">
        <f t="shared" si="22"/>
        <v>项</v>
      </c>
    </row>
    <row r="392" ht="36" customHeight="1" spans="1:7">
      <c r="A392" s="416">
        <v>2050399</v>
      </c>
      <c r="B392" s="294" t="s">
        <v>376</v>
      </c>
      <c r="C392" s="300"/>
      <c r="D392" s="323"/>
      <c r="E392" s="342" t="str">
        <f t="shared" ref="E392:E455" si="23">IF(C392&gt;0,D392/C392-1,IF(C392&lt;0,-(D392/C392-1),""))</f>
        <v/>
      </c>
      <c r="F392" s="262" t="str">
        <f t="shared" si="21"/>
        <v>否</v>
      </c>
      <c r="G392" s="149" t="str">
        <f t="shared" si="22"/>
        <v>项</v>
      </c>
    </row>
    <row r="393" ht="36" customHeight="1" spans="1:7">
      <c r="A393" s="415">
        <v>20504</v>
      </c>
      <c r="B393" s="287" t="s">
        <v>377</v>
      </c>
      <c r="C393" s="323"/>
      <c r="D393" s="323"/>
      <c r="E393" s="342" t="str">
        <f t="shared" si="23"/>
        <v/>
      </c>
      <c r="F393" s="262" t="str">
        <f t="shared" ref="F393:F456" si="24">IF(LEN(A393)=3,"是",IF(B393&lt;&gt;"",IF(SUM(C393:D393)&lt;&gt;0,"是","否"),"是"))</f>
        <v>否</v>
      </c>
      <c r="G393" s="149" t="str">
        <f t="shared" ref="G393:G456" si="25">IF(LEN(A393)=3,"类",IF(LEN(A393)=5,"款","项"))</f>
        <v>款</v>
      </c>
    </row>
    <row r="394" ht="36" customHeight="1" spans="1:7">
      <c r="A394" s="416">
        <v>2050401</v>
      </c>
      <c r="B394" s="294" t="s">
        <v>378</v>
      </c>
      <c r="C394" s="300"/>
      <c r="D394" s="323"/>
      <c r="E394" s="342" t="str">
        <f t="shared" si="23"/>
        <v/>
      </c>
      <c r="F394" s="262" t="str">
        <f t="shared" si="24"/>
        <v>否</v>
      </c>
      <c r="G394" s="149" t="str">
        <f t="shared" si="25"/>
        <v>项</v>
      </c>
    </row>
    <row r="395" ht="36" customHeight="1" spans="1:7">
      <c r="A395" s="416">
        <v>2050402</v>
      </c>
      <c r="B395" s="294" t="s">
        <v>379</v>
      </c>
      <c r="C395" s="300"/>
      <c r="D395" s="323"/>
      <c r="E395" s="342" t="str">
        <f t="shared" si="23"/>
        <v/>
      </c>
      <c r="F395" s="262" t="str">
        <f t="shared" si="24"/>
        <v>否</v>
      </c>
      <c r="G395" s="149" t="str">
        <f t="shared" si="25"/>
        <v>项</v>
      </c>
    </row>
    <row r="396" ht="36" customHeight="1" spans="1:7">
      <c r="A396" s="416">
        <v>2050403</v>
      </c>
      <c r="B396" s="294" t="s">
        <v>380</v>
      </c>
      <c r="C396" s="300"/>
      <c r="D396" s="323"/>
      <c r="E396" s="342" t="str">
        <f t="shared" si="23"/>
        <v/>
      </c>
      <c r="F396" s="262" t="str">
        <f t="shared" si="24"/>
        <v>否</v>
      </c>
      <c r="G396" s="149" t="str">
        <f t="shared" si="25"/>
        <v>项</v>
      </c>
    </row>
    <row r="397" ht="36" customHeight="1" spans="1:7">
      <c r="A397" s="416">
        <v>2050404</v>
      </c>
      <c r="B397" s="294" t="s">
        <v>381</v>
      </c>
      <c r="C397" s="300"/>
      <c r="D397" s="323"/>
      <c r="E397" s="342" t="str">
        <f t="shared" si="23"/>
        <v/>
      </c>
      <c r="F397" s="262" t="str">
        <f t="shared" si="24"/>
        <v>否</v>
      </c>
      <c r="G397" s="149" t="str">
        <f t="shared" si="25"/>
        <v>项</v>
      </c>
    </row>
    <row r="398" ht="36" customHeight="1" spans="1:7">
      <c r="A398" s="416">
        <v>2050499</v>
      </c>
      <c r="B398" s="294" t="s">
        <v>382</v>
      </c>
      <c r="C398" s="300"/>
      <c r="D398" s="323"/>
      <c r="E398" s="342" t="str">
        <f t="shared" si="23"/>
        <v/>
      </c>
      <c r="F398" s="262" t="str">
        <f t="shared" si="24"/>
        <v>否</v>
      </c>
      <c r="G398" s="149" t="str">
        <f t="shared" si="25"/>
        <v>项</v>
      </c>
    </row>
    <row r="399" ht="36" customHeight="1" spans="1:7">
      <c r="A399" s="415">
        <v>20505</v>
      </c>
      <c r="B399" s="287" t="s">
        <v>383</v>
      </c>
      <c r="C399" s="323"/>
      <c r="D399" s="323"/>
      <c r="E399" s="342" t="str">
        <f t="shared" si="23"/>
        <v/>
      </c>
      <c r="F399" s="262" t="str">
        <f t="shared" si="24"/>
        <v>否</v>
      </c>
      <c r="G399" s="149" t="str">
        <f t="shared" si="25"/>
        <v>款</v>
      </c>
    </row>
    <row r="400" ht="36" customHeight="1" spans="1:7">
      <c r="A400" s="416">
        <v>2050501</v>
      </c>
      <c r="B400" s="294" t="s">
        <v>384</v>
      </c>
      <c r="C400" s="300"/>
      <c r="D400" s="323"/>
      <c r="E400" s="342" t="str">
        <f t="shared" si="23"/>
        <v/>
      </c>
      <c r="F400" s="262" t="str">
        <f t="shared" si="24"/>
        <v>否</v>
      </c>
      <c r="G400" s="149" t="str">
        <f t="shared" si="25"/>
        <v>项</v>
      </c>
    </row>
    <row r="401" ht="36" customHeight="1" spans="1:7">
      <c r="A401" s="416">
        <v>2050502</v>
      </c>
      <c r="B401" s="294" t="s">
        <v>385</v>
      </c>
      <c r="C401" s="300"/>
      <c r="D401" s="323"/>
      <c r="E401" s="342" t="str">
        <f t="shared" si="23"/>
        <v/>
      </c>
      <c r="F401" s="262" t="str">
        <f t="shared" si="24"/>
        <v>否</v>
      </c>
      <c r="G401" s="149" t="str">
        <f t="shared" si="25"/>
        <v>项</v>
      </c>
    </row>
    <row r="402" ht="36" customHeight="1" spans="1:7">
      <c r="A402" s="416">
        <v>2050599</v>
      </c>
      <c r="B402" s="294" t="s">
        <v>386</v>
      </c>
      <c r="C402" s="300"/>
      <c r="D402" s="323"/>
      <c r="E402" s="342" t="str">
        <f t="shared" si="23"/>
        <v/>
      </c>
      <c r="F402" s="262" t="str">
        <f t="shared" si="24"/>
        <v>否</v>
      </c>
      <c r="G402" s="149" t="str">
        <f t="shared" si="25"/>
        <v>项</v>
      </c>
    </row>
    <row r="403" ht="36" customHeight="1" spans="1:7">
      <c r="A403" s="415">
        <v>20506</v>
      </c>
      <c r="B403" s="287" t="s">
        <v>387</v>
      </c>
      <c r="C403" s="323"/>
      <c r="D403" s="323"/>
      <c r="E403" s="342" t="str">
        <f t="shared" si="23"/>
        <v/>
      </c>
      <c r="F403" s="262" t="str">
        <f t="shared" si="24"/>
        <v>否</v>
      </c>
      <c r="G403" s="149" t="str">
        <f t="shared" si="25"/>
        <v>款</v>
      </c>
    </row>
    <row r="404" ht="36" customHeight="1" spans="1:7">
      <c r="A404" s="416">
        <v>2050601</v>
      </c>
      <c r="B404" s="294" t="s">
        <v>388</v>
      </c>
      <c r="C404" s="300"/>
      <c r="D404" s="323"/>
      <c r="E404" s="342" t="str">
        <f t="shared" si="23"/>
        <v/>
      </c>
      <c r="F404" s="262" t="str">
        <f t="shared" si="24"/>
        <v>否</v>
      </c>
      <c r="G404" s="149" t="str">
        <f t="shared" si="25"/>
        <v>项</v>
      </c>
    </row>
    <row r="405" ht="36" customHeight="1" spans="1:7">
      <c r="A405" s="416">
        <v>2050602</v>
      </c>
      <c r="B405" s="294" t="s">
        <v>389</v>
      </c>
      <c r="C405" s="300"/>
      <c r="D405" s="323"/>
      <c r="E405" s="342" t="str">
        <f t="shared" si="23"/>
        <v/>
      </c>
      <c r="F405" s="262" t="str">
        <f t="shared" si="24"/>
        <v>否</v>
      </c>
      <c r="G405" s="149" t="str">
        <f t="shared" si="25"/>
        <v>项</v>
      </c>
    </row>
    <row r="406" ht="36" customHeight="1" spans="1:7">
      <c r="A406" s="416">
        <v>2050699</v>
      </c>
      <c r="B406" s="294" t="s">
        <v>390</v>
      </c>
      <c r="C406" s="300"/>
      <c r="D406" s="323"/>
      <c r="E406" s="342" t="str">
        <f t="shared" si="23"/>
        <v/>
      </c>
      <c r="F406" s="262" t="str">
        <f t="shared" si="24"/>
        <v>否</v>
      </c>
      <c r="G406" s="149" t="str">
        <f t="shared" si="25"/>
        <v>项</v>
      </c>
    </row>
    <row r="407" ht="36" customHeight="1" spans="1:7">
      <c r="A407" s="415">
        <v>20507</v>
      </c>
      <c r="B407" s="287" t="s">
        <v>391</v>
      </c>
      <c r="C407" s="323">
        <v>271</v>
      </c>
      <c r="D407" s="323">
        <v>407</v>
      </c>
      <c r="E407" s="342">
        <f t="shared" si="23"/>
        <v>0.502</v>
      </c>
      <c r="F407" s="262" t="str">
        <f t="shared" si="24"/>
        <v>是</v>
      </c>
      <c r="G407" s="149" t="str">
        <f t="shared" si="25"/>
        <v>款</v>
      </c>
    </row>
    <row r="408" ht="36" customHeight="1" spans="1:7">
      <c r="A408" s="416">
        <v>2050701</v>
      </c>
      <c r="B408" s="294" t="s">
        <v>392</v>
      </c>
      <c r="C408" s="300">
        <v>271</v>
      </c>
      <c r="D408" s="323">
        <v>407</v>
      </c>
      <c r="E408" s="342">
        <f t="shared" si="23"/>
        <v>0.502</v>
      </c>
      <c r="F408" s="262" t="str">
        <f t="shared" si="24"/>
        <v>是</v>
      </c>
      <c r="G408" s="149" t="str">
        <f t="shared" si="25"/>
        <v>项</v>
      </c>
    </row>
    <row r="409" ht="36" customHeight="1" spans="1:7">
      <c r="A409" s="416">
        <v>2050702</v>
      </c>
      <c r="B409" s="294" t="s">
        <v>393</v>
      </c>
      <c r="C409" s="300"/>
      <c r="D409" s="323"/>
      <c r="E409" s="342" t="str">
        <f t="shared" si="23"/>
        <v/>
      </c>
      <c r="F409" s="262" t="str">
        <f t="shared" si="24"/>
        <v>否</v>
      </c>
      <c r="G409" s="149" t="str">
        <f t="shared" si="25"/>
        <v>项</v>
      </c>
    </row>
    <row r="410" ht="36" customHeight="1" spans="1:7">
      <c r="A410" s="416">
        <v>2050799</v>
      </c>
      <c r="B410" s="294" t="s">
        <v>394</v>
      </c>
      <c r="C410" s="300"/>
      <c r="D410" s="323"/>
      <c r="E410" s="342" t="str">
        <f t="shared" si="23"/>
        <v/>
      </c>
      <c r="F410" s="262" t="str">
        <f t="shared" si="24"/>
        <v>否</v>
      </c>
      <c r="G410" s="149" t="str">
        <f t="shared" si="25"/>
        <v>项</v>
      </c>
    </row>
    <row r="411" ht="36" customHeight="1" spans="1:7">
      <c r="A411" s="415">
        <v>20508</v>
      </c>
      <c r="B411" s="287" t="s">
        <v>395</v>
      </c>
      <c r="C411" s="323">
        <v>290</v>
      </c>
      <c r="D411" s="323">
        <v>319</v>
      </c>
      <c r="E411" s="342">
        <f t="shared" si="23"/>
        <v>0.1</v>
      </c>
      <c r="F411" s="262" t="str">
        <f t="shared" si="24"/>
        <v>是</v>
      </c>
      <c r="G411" s="149" t="str">
        <f t="shared" si="25"/>
        <v>款</v>
      </c>
    </row>
    <row r="412" ht="36" customHeight="1" spans="1:7">
      <c r="A412" s="416">
        <v>2050801</v>
      </c>
      <c r="B412" s="294" t="s">
        <v>396</v>
      </c>
      <c r="C412" s="300"/>
      <c r="D412" s="323"/>
      <c r="E412" s="342" t="str">
        <f t="shared" si="23"/>
        <v/>
      </c>
      <c r="F412" s="262" t="str">
        <f t="shared" si="24"/>
        <v>否</v>
      </c>
      <c r="G412" s="149" t="str">
        <f t="shared" si="25"/>
        <v>项</v>
      </c>
    </row>
    <row r="413" ht="36" customHeight="1" spans="1:7">
      <c r="A413" s="416">
        <v>2050802</v>
      </c>
      <c r="B413" s="294" t="s">
        <v>397</v>
      </c>
      <c r="C413" s="300">
        <v>290</v>
      </c>
      <c r="D413" s="323">
        <v>319</v>
      </c>
      <c r="E413" s="342">
        <f t="shared" si="23"/>
        <v>0.1</v>
      </c>
      <c r="F413" s="262" t="str">
        <f t="shared" si="24"/>
        <v>是</v>
      </c>
      <c r="G413" s="149" t="str">
        <f t="shared" si="25"/>
        <v>项</v>
      </c>
    </row>
    <row r="414" ht="36" customHeight="1" spans="1:7">
      <c r="A414" s="416">
        <v>2050803</v>
      </c>
      <c r="B414" s="294" t="s">
        <v>398</v>
      </c>
      <c r="C414" s="300"/>
      <c r="D414" s="323"/>
      <c r="E414" s="342" t="str">
        <f t="shared" si="23"/>
        <v/>
      </c>
      <c r="F414" s="262" t="str">
        <f t="shared" si="24"/>
        <v>否</v>
      </c>
      <c r="G414" s="149" t="str">
        <f t="shared" si="25"/>
        <v>项</v>
      </c>
    </row>
    <row r="415" ht="36" customHeight="1" spans="1:7">
      <c r="A415" s="416">
        <v>2050804</v>
      </c>
      <c r="B415" s="294" t="s">
        <v>399</v>
      </c>
      <c r="C415" s="300"/>
      <c r="D415" s="323"/>
      <c r="E415" s="342" t="str">
        <f t="shared" si="23"/>
        <v/>
      </c>
      <c r="F415" s="262" t="str">
        <f t="shared" si="24"/>
        <v>否</v>
      </c>
      <c r="G415" s="149" t="str">
        <f t="shared" si="25"/>
        <v>项</v>
      </c>
    </row>
    <row r="416" ht="36" customHeight="1" spans="1:7">
      <c r="A416" s="416">
        <v>2050899</v>
      </c>
      <c r="B416" s="294" t="s">
        <v>400</v>
      </c>
      <c r="C416" s="300"/>
      <c r="D416" s="323"/>
      <c r="E416" s="342" t="str">
        <f t="shared" si="23"/>
        <v/>
      </c>
      <c r="F416" s="262" t="str">
        <f t="shared" si="24"/>
        <v>否</v>
      </c>
      <c r="G416" s="149" t="str">
        <f t="shared" si="25"/>
        <v>项</v>
      </c>
    </row>
    <row r="417" ht="36" customHeight="1" spans="1:7">
      <c r="A417" s="415">
        <v>20509</v>
      </c>
      <c r="B417" s="287" t="s">
        <v>401</v>
      </c>
      <c r="C417" s="323"/>
      <c r="D417" s="323"/>
      <c r="E417" s="342" t="str">
        <f t="shared" si="23"/>
        <v/>
      </c>
      <c r="F417" s="262" t="str">
        <f t="shared" si="24"/>
        <v>否</v>
      </c>
      <c r="G417" s="149" t="str">
        <f t="shared" si="25"/>
        <v>款</v>
      </c>
    </row>
    <row r="418" s="406" customFormat="1" ht="36" customHeight="1" spans="1:7">
      <c r="A418" s="416">
        <v>2050901</v>
      </c>
      <c r="B418" s="294" t="s">
        <v>402</v>
      </c>
      <c r="C418" s="300"/>
      <c r="D418" s="323"/>
      <c r="E418" s="342" t="str">
        <f t="shared" si="23"/>
        <v/>
      </c>
      <c r="F418" s="262" t="str">
        <f t="shared" si="24"/>
        <v>否</v>
      </c>
      <c r="G418" s="149" t="str">
        <f t="shared" si="25"/>
        <v>项</v>
      </c>
    </row>
    <row r="419" ht="36" customHeight="1" spans="1:7">
      <c r="A419" s="416">
        <v>2050902</v>
      </c>
      <c r="B419" s="294" t="s">
        <v>403</v>
      </c>
      <c r="C419" s="300"/>
      <c r="D419" s="323"/>
      <c r="E419" s="342" t="str">
        <f t="shared" si="23"/>
        <v/>
      </c>
      <c r="F419" s="262" t="str">
        <f t="shared" si="24"/>
        <v>否</v>
      </c>
      <c r="G419" s="149" t="str">
        <f t="shared" si="25"/>
        <v>项</v>
      </c>
    </row>
    <row r="420" ht="36" customHeight="1" spans="1:7">
      <c r="A420" s="416">
        <v>2050903</v>
      </c>
      <c r="B420" s="294" t="s">
        <v>404</v>
      </c>
      <c r="C420" s="300"/>
      <c r="D420" s="323"/>
      <c r="E420" s="342" t="str">
        <f t="shared" si="23"/>
        <v/>
      </c>
      <c r="F420" s="262" t="str">
        <f t="shared" si="24"/>
        <v>否</v>
      </c>
      <c r="G420" s="149" t="str">
        <f t="shared" si="25"/>
        <v>项</v>
      </c>
    </row>
    <row r="421" s="406" customFormat="1" ht="36" customHeight="1" spans="1:7">
      <c r="A421" s="416">
        <v>2050904</v>
      </c>
      <c r="B421" s="294" t="s">
        <v>405</v>
      </c>
      <c r="C421" s="300"/>
      <c r="D421" s="323"/>
      <c r="E421" s="342" t="str">
        <f t="shared" si="23"/>
        <v/>
      </c>
      <c r="F421" s="262" t="str">
        <f t="shared" si="24"/>
        <v>否</v>
      </c>
      <c r="G421" s="149" t="str">
        <f t="shared" si="25"/>
        <v>项</v>
      </c>
    </row>
    <row r="422" ht="36" customHeight="1" spans="1:7">
      <c r="A422" s="416">
        <v>2050905</v>
      </c>
      <c r="B422" s="294" t="s">
        <v>406</v>
      </c>
      <c r="C422" s="300"/>
      <c r="D422" s="323"/>
      <c r="E422" s="342" t="str">
        <f t="shared" si="23"/>
        <v/>
      </c>
      <c r="F422" s="262" t="str">
        <f t="shared" si="24"/>
        <v>否</v>
      </c>
      <c r="G422" s="149" t="str">
        <f t="shared" si="25"/>
        <v>项</v>
      </c>
    </row>
    <row r="423" ht="36" customHeight="1" spans="1:7">
      <c r="A423" s="416">
        <v>2050999</v>
      </c>
      <c r="B423" s="294" t="s">
        <v>407</v>
      </c>
      <c r="C423" s="300"/>
      <c r="D423" s="323"/>
      <c r="E423" s="342" t="str">
        <f t="shared" si="23"/>
        <v/>
      </c>
      <c r="F423" s="262" t="str">
        <f t="shared" si="24"/>
        <v>否</v>
      </c>
      <c r="G423" s="149" t="str">
        <f t="shared" si="25"/>
        <v>项</v>
      </c>
    </row>
    <row r="424" ht="36" customHeight="1" spans="1:7">
      <c r="A424" s="415">
        <v>20599</v>
      </c>
      <c r="B424" s="287" t="s">
        <v>408</v>
      </c>
      <c r="C424" s="323"/>
      <c r="D424" s="323"/>
      <c r="E424" s="342" t="str">
        <f t="shared" si="23"/>
        <v/>
      </c>
      <c r="F424" s="262" t="str">
        <f t="shared" si="24"/>
        <v>否</v>
      </c>
      <c r="G424" s="149" t="str">
        <f t="shared" si="25"/>
        <v>款</v>
      </c>
    </row>
    <row r="425" ht="36" customHeight="1" spans="1:7">
      <c r="A425" s="292">
        <v>2059999</v>
      </c>
      <c r="B425" s="294" t="s">
        <v>409</v>
      </c>
      <c r="C425" s="300"/>
      <c r="D425" s="323"/>
      <c r="E425" s="342" t="str">
        <f t="shared" si="23"/>
        <v/>
      </c>
      <c r="F425" s="262" t="str">
        <f t="shared" si="24"/>
        <v>否</v>
      </c>
      <c r="G425" s="149" t="str">
        <f t="shared" si="25"/>
        <v>项</v>
      </c>
    </row>
    <row r="426" ht="36" customHeight="1" spans="1:7">
      <c r="A426" s="421" t="s">
        <v>410</v>
      </c>
      <c r="B426" s="422" t="s">
        <v>283</v>
      </c>
      <c r="C426" s="423"/>
      <c r="D426" s="323"/>
      <c r="E426" s="342" t="str">
        <f t="shared" si="23"/>
        <v/>
      </c>
      <c r="F426" s="262" t="str">
        <f t="shared" si="24"/>
        <v>否</v>
      </c>
      <c r="G426" s="149" t="str">
        <f t="shared" si="25"/>
        <v>项</v>
      </c>
    </row>
    <row r="427" ht="36" customHeight="1" spans="1:7">
      <c r="A427" s="421" t="s">
        <v>411</v>
      </c>
      <c r="B427" s="422" t="s">
        <v>412</v>
      </c>
      <c r="C427" s="423"/>
      <c r="D427" s="323"/>
      <c r="E427" s="342" t="str">
        <f t="shared" si="23"/>
        <v/>
      </c>
      <c r="F427" s="262" t="str">
        <f t="shared" si="24"/>
        <v>否</v>
      </c>
      <c r="G427" s="149" t="str">
        <f t="shared" si="25"/>
        <v>项</v>
      </c>
    </row>
    <row r="428" ht="36" customHeight="1" spans="1:7">
      <c r="A428" s="415">
        <v>206</v>
      </c>
      <c r="B428" s="287" t="s">
        <v>81</v>
      </c>
      <c r="C428" s="323">
        <v>200</v>
      </c>
      <c r="D428" s="323">
        <v>307</v>
      </c>
      <c r="E428" s="342">
        <f t="shared" si="23"/>
        <v>0.535</v>
      </c>
      <c r="F428" s="262" t="str">
        <f t="shared" si="24"/>
        <v>是</v>
      </c>
      <c r="G428" s="149" t="str">
        <f t="shared" si="25"/>
        <v>类</v>
      </c>
    </row>
    <row r="429" ht="36" customHeight="1" spans="1:7">
      <c r="A429" s="415">
        <v>20601</v>
      </c>
      <c r="B429" s="287" t="s">
        <v>413</v>
      </c>
      <c r="C429" s="323"/>
      <c r="D429" s="323"/>
      <c r="E429" s="342" t="str">
        <f t="shared" si="23"/>
        <v/>
      </c>
      <c r="F429" s="262" t="str">
        <f t="shared" si="24"/>
        <v>否</v>
      </c>
      <c r="G429" s="149" t="str">
        <f t="shared" si="25"/>
        <v>款</v>
      </c>
    </row>
    <row r="430" ht="36" customHeight="1" spans="1:7">
      <c r="A430" s="416">
        <v>2060101</v>
      </c>
      <c r="B430" s="294" t="s">
        <v>139</v>
      </c>
      <c r="C430" s="300"/>
      <c r="D430" s="323"/>
      <c r="E430" s="342" t="str">
        <f t="shared" si="23"/>
        <v/>
      </c>
      <c r="F430" s="262" t="str">
        <f t="shared" si="24"/>
        <v>否</v>
      </c>
      <c r="G430" s="149" t="str">
        <f t="shared" si="25"/>
        <v>项</v>
      </c>
    </row>
    <row r="431" ht="36" customHeight="1" spans="1:7">
      <c r="A431" s="416">
        <v>2060102</v>
      </c>
      <c r="B431" s="294" t="s">
        <v>140</v>
      </c>
      <c r="C431" s="300"/>
      <c r="D431" s="323"/>
      <c r="E431" s="342" t="str">
        <f t="shared" si="23"/>
        <v/>
      </c>
      <c r="F431" s="262" t="str">
        <f t="shared" si="24"/>
        <v>否</v>
      </c>
      <c r="G431" s="149" t="str">
        <f t="shared" si="25"/>
        <v>项</v>
      </c>
    </row>
    <row r="432" ht="36" customHeight="1" spans="1:7">
      <c r="A432" s="416">
        <v>2060103</v>
      </c>
      <c r="B432" s="294" t="s">
        <v>141</v>
      </c>
      <c r="C432" s="300"/>
      <c r="D432" s="323"/>
      <c r="E432" s="342" t="str">
        <f t="shared" si="23"/>
        <v/>
      </c>
      <c r="F432" s="262" t="str">
        <f t="shared" si="24"/>
        <v>否</v>
      </c>
      <c r="G432" s="149" t="str">
        <f t="shared" si="25"/>
        <v>项</v>
      </c>
    </row>
    <row r="433" ht="36" customHeight="1" spans="1:7">
      <c r="A433" s="416">
        <v>2060199</v>
      </c>
      <c r="B433" s="294" t="s">
        <v>414</v>
      </c>
      <c r="C433" s="300"/>
      <c r="D433" s="323"/>
      <c r="E433" s="342" t="str">
        <f t="shared" si="23"/>
        <v/>
      </c>
      <c r="F433" s="262" t="str">
        <f t="shared" si="24"/>
        <v>否</v>
      </c>
      <c r="G433" s="149" t="str">
        <f t="shared" si="25"/>
        <v>项</v>
      </c>
    </row>
    <row r="434" ht="36" customHeight="1" spans="1:7">
      <c r="A434" s="415">
        <v>20602</v>
      </c>
      <c r="B434" s="287" t="s">
        <v>415</v>
      </c>
      <c r="C434" s="323"/>
      <c r="D434" s="323"/>
      <c r="E434" s="342" t="str">
        <f t="shared" si="23"/>
        <v/>
      </c>
      <c r="F434" s="262" t="str">
        <f t="shared" si="24"/>
        <v>否</v>
      </c>
      <c r="G434" s="149" t="str">
        <f t="shared" si="25"/>
        <v>款</v>
      </c>
    </row>
    <row r="435" ht="36" customHeight="1" spans="1:7">
      <c r="A435" s="416">
        <v>2060201</v>
      </c>
      <c r="B435" s="294" t="s">
        <v>416</v>
      </c>
      <c r="C435" s="300"/>
      <c r="D435" s="323"/>
      <c r="E435" s="342" t="str">
        <f t="shared" si="23"/>
        <v/>
      </c>
      <c r="F435" s="262" t="str">
        <f t="shared" si="24"/>
        <v>否</v>
      </c>
      <c r="G435" s="149" t="str">
        <f t="shared" si="25"/>
        <v>项</v>
      </c>
    </row>
    <row r="436" ht="36" customHeight="1" spans="1:7">
      <c r="A436" s="416">
        <v>2060203</v>
      </c>
      <c r="B436" s="294" t="s">
        <v>417</v>
      </c>
      <c r="C436" s="300"/>
      <c r="D436" s="323"/>
      <c r="E436" s="342" t="str">
        <f t="shared" si="23"/>
        <v/>
      </c>
      <c r="F436" s="262" t="str">
        <f t="shared" si="24"/>
        <v>否</v>
      </c>
      <c r="G436" s="149" t="str">
        <f t="shared" si="25"/>
        <v>项</v>
      </c>
    </row>
    <row r="437" ht="36" customHeight="1" spans="1:7">
      <c r="A437" s="416">
        <v>2060204</v>
      </c>
      <c r="B437" s="294" t="s">
        <v>418</v>
      </c>
      <c r="C437" s="300"/>
      <c r="D437" s="323"/>
      <c r="E437" s="342" t="str">
        <f t="shared" si="23"/>
        <v/>
      </c>
      <c r="F437" s="262" t="str">
        <f t="shared" si="24"/>
        <v>否</v>
      </c>
      <c r="G437" s="149" t="str">
        <f t="shared" si="25"/>
        <v>项</v>
      </c>
    </row>
    <row r="438" ht="36" customHeight="1" spans="1:7">
      <c r="A438" s="416">
        <v>2060205</v>
      </c>
      <c r="B438" s="294" t="s">
        <v>419</v>
      </c>
      <c r="C438" s="300"/>
      <c r="D438" s="323"/>
      <c r="E438" s="342" t="str">
        <f t="shared" si="23"/>
        <v/>
      </c>
      <c r="F438" s="262" t="str">
        <f t="shared" si="24"/>
        <v>否</v>
      </c>
      <c r="G438" s="149" t="str">
        <f t="shared" si="25"/>
        <v>项</v>
      </c>
    </row>
    <row r="439" ht="36" customHeight="1" spans="1:7">
      <c r="A439" s="416">
        <v>2060206</v>
      </c>
      <c r="B439" s="294" t="s">
        <v>420</v>
      </c>
      <c r="C439" s="300"/>
      <c r="D439" s="323"/>
      <c r="E439" s="342" t="str">
        <f t="shared" si="23"/>
        <v/>
      </c>
      <c r="F439" s="262" t="str">
        <f t="shared" si="24"/>
        <v>否</v>
      </c>
      <c r="G439" s="149" t="str">
        <f t="shared" si="25"/>
        <v>项</v>
      </c>
    </row>
    <row r="440" ht="36" customHeight="1" spans="1:7">
      <c r="A440" s="416">
        <v>2060207</v>
      </c>
      <c r="B440" s="294" t="s">
        <v>421</v>
      </c>
      <c r="C440" s="300"/>
      <c r="D440" s="323"/>
      <c r="E440" s="342" t="str">
        <f t="shared" si="23"/>
        <v/>
      </c>
      <c r="F440" s="262" t="str">
        <f t="shared" si="24"/>
        <v>否</v>
      </c>
      <c r="G440" s="149" t="str">
        <f t="shared" si="25"/>
        <v>项</v>
      </c>
    </row>
    <row r="441" ht="36" customHeight="1" spans="1:7">
      <c r="A441" s="418">
        <v>2060208</v>
      </c>
      <c r="B441" s="428" t="s">
        <v>422</v>
      </c>
      <c r="C441" s="300"/>
      <c r="D441" s="323"/>
      <c r="E441" s="342" t="str">
        <f t="shared" si="23"/>
        <v/>
      </c>
      <c r="F441" s="262" t="str">
        <f t="shared" si="24"/>
        <v>否</v>
      </c>
      <c r="G441" s="149" t="str">
        <f t="shared" si="25"/>
        <v>项</v>
      </c>
    </row>
    <row r="442" ht="36" customHeight="1" spans="1:7">
      <c r="A442" s="416">
        <v>2060299</v>
      </c>
      <c r="B442" s="294" t="s">
        <v>423</v>
      </c>
      <c r="C442" s="300"/>
      <c r="D442" s="323"/>
      <c r="E442" s="342" t="str">
        <f t="shared" si="23"/>
        <v/>
      </c>
      <c r="F442" s="262" t="str">
        <f t="shared" si="24"/>
        <v>否</v>
      </c>
      <c r="G442" s="149" t="str">
        <f t="shared" si="25"/>
        <v>项</v>
      </c>
    </row>
    <row r="443" ht="36" customHeight="1" spans="1:7">
      <c r="A443" s="415">
        <v>20603</v>
      </c>
      <c r="B443" s="287" t="s">
        <v>424</v>
      </c>
      <c r="C443" s="323"/>
      <c r="D443" s="323"/>
      <c r="E443" s="342" t="str">
        <f t="shared" si="23"/>
        <v/>
      </c>
      <c r="F443" s="262" t="str">
        <f t="shared" si="24"/>
        <v>否</v>
      </c>
      <c r="G443" s="149" t="str">
        <f t="shared" si="25"/>
        <v>款</v>
      </c>
    </row>
    <row r="444" ht="36" customHeight="1" spans="1:7">
      <c r="A444" s="416">
        <v>2060301</v>
      </c>
      <c r="B444" s="294" t="s">
        <v>416</v>
      </c>
      <c r="C444" s="300"/>
      <c r="D444" s="323"/>
      <c r="E444" s="342" t="str">
        <f t="shared" si="23"/>
        <v/>
      </c>
      <c r="F444" s="262" t="str">
        <f t="shared" si="24"/>
        <v>否</v>
      </c>
      <c r="G444" s="149" t="str">
        <f t="shared" si="25"/>
        <v>项</v>
      </c>
    </row>
    <row r="445" ht="36" customHeight="1" spans="1:7">
      <c r="A445" s="416">
        <v>2060302</v>
      </c>
      <c r="B445" s="294" t="s">
        <v>425</v>
      </c>
      <c r="C445" s="300"/>
      <c r="D445" s="323"/>
      <c r="E445" s="342" t="str">
        <f t="shared" si="23"/>
        <v/>
      </c>
      <c r="F445" s="262" t="str">
        <f t="shared" si="24"/>
        <v>否</v>
      </c>
      <c r="G445" s="149" t="str">
        <f t="shared" si="25"/>
        <v>项</v>
      </c>
    </row>
    <row r="446" ht="36" customHeight="1" spans="1:7">
      <c r="A446" s="416">
        <v>2060303</v>
      </c>
      <c r="B446" s="294" t="s">
        <v>426</v>
      </c>
      <c r="C446" s="300"/>
      <c r="D446" s="323"/>
      <c r="E446" s="342" t="str">
        <f t="shared" si="23"/>
        <v/>
      </c>
      <c r="F446" s="262" t="str">
        <f t="shared" si="24"/>
        <v>否</v>
      </c>
      <c r="G446" s="149" t="str">
        <f t="shared" si="25"/>
        <v>项</v>
      </c>
    </row>
    <row r="447" ht="36" customHeight="1" spans="1:7">
      <c r="A447" s="416">
        <v>2060304</v>
      </c>
      <c r="B447" s="294" t="s">
        <v>427</v>
      </c>
      <c r="C447" s="300"/>
      <c r="D447" s="323"/>
      <c r="E447" s="342" t="str">
        <f t="shared" si="23"/>
        <v/>
      </c>
      <c r="F447" s="262" t="str">
        <f t="shared" si="24"/>
        <v>否</v>
      </c>
      <c r="G447" s="149" t="str">
        <f t="shared" si="25"/>
        <v>项</v>
      </c>
    </row>
    <row r="448" ht="36" customHeight="1" spans="1:7">
      <c r="A448" s="416">
        <v>2060399</v>
      </c>
      <c r="B448" s="294" t="s">
        <v>428</v>
      </c>
      <c r="C448" s="300"/>
      <c r="D448" s="323"/>
      <c r="E448" s="342" t="str">
        <f t="shared" si="23"/>
        <v/>
      </c>
      <c r="F448" s="262" t="str">
        <f t="shared" si="24"/>
        <v>否</v>
      </c>
      <c r="G448" s="149" t="str">
        <f t="shared" si="25"/>
        <v>项</v>
      </c>
    </row>
    <row r="449" ht="36" customHeight="1" spans="1:7">
      <c r="A449" s="415">
        <v>20604</v>
      </c>
      <c r="B449" s="287" t="s">
        <v>429</v>
      </c>
      <c r="C449" s="323">
        <v>60</v>
      </c>
      <c r="D449" s="323"/>
      <c r="E449" s="342">
        <f t="shared" si="23"/>
        <v>-1</v>
      </c>
      <c r="F449" s="262" t="str">
        <f t="shared" si="24"/>
        <v>是</v>
      </c>
      <c r="G449" s="149" t="str">
        <f t="shared" si="25"/>
        <v>款</v>
      </c>
    </row>
    <row r="450" ht="36" customHeight="1" spans="1:7">
      <c r="A450" s="416">
        <v>2060401</v>
      </c>
      <c r="B450" s="294" t="s">
        <v>416</v>
      </c>
      <c r="C450" s="300"/>
      <c r="D450" s="323"/>
      <c r="E450" s="342" t="str">
        <f t="shared" si="23"/>
        <v/>
      </c>
      <c r="F450" s="262" t="str">
        <f t="shared" si="24"/>
        <v>否</v>
      </c>
      <c r="G450" s="149" t="str">
        <f t="shared" si="25"/>
        <v>项</v>
      </c>
    </row>
    <row r="451" ht="36" customHeight="1" spans="1:7">
      <c r="A451" s="416">
        <v>2060404</v>
      </c>
      <c r="B451" s="294" t="s">
        <v>430</v>
      </c>
      <c r="C451" s="300"/>
      <c r="D451" s="323"/>
      <c r="E451" s="342" t="str">
        <f t="shared" si="23"/>
        <v/>
      </c>
      <c r="F451" s="262" t="str">
        <f t="shared" si="24"/>
        <v>否</v>
      </c>
      <c r="G451" s="149" t="str">
        <f t="shared" si="25"/>
        <v>项</v>
      </c>
    </row>
    <row r="452" ht="36" customHeight="1" spans="1:7">
      <c r="A452" s="429">
        <v>2060405</v>
      </c>
      <c r="B452" s="294" t="s">
        <v>431</v>
      </c>
      <c r="C452" s="300"/>
      <c r="D452" s="323"/>
      <c r="E452" s="342" t="str">
        <f t="shared" si="23"/>
        <v/>
      </c>
      <c r="F452" s="262" t="str">
        <f t="shared" si="24"/>
        <v>否</v>
      </c>
      <c r="G452" s="149" t="str">
        <f t="shared" si="25"/>
        <v>项</v>
      </c>
    </row>
    <row r="453" ht="36" customHeight="1" spans="1:7">
      <c r="A453" s="416">
        <v>2060499</v>
      </c>
      <c r="B453" s="294" t="s">
        <v>432</v>
      </c>
      <c r="C453" s="300">
        <v>60</v>
      </c>
      <c r="D453" s="323"/>
      <c r="E453" s="342">
        <f t="shared" si="23"/>
        <v>-1</v>
      </c>
      <c r="F453" s="262" t="str">
        <f t="shared" si="24"/>
        <v>是</v>
      </c>
      <c r="G453" s="149" t="str">
        <f t="shared" si="25"/>
        <v>项</v>
      </c>
    </row>
    <row r="454" ht="36" customHeight="1" spans="1:7">
      <c r="A454" s="415">
        <v>20605</v>
      </c>
      <c r="B454" s="287" t="s">
        <v>433</v>
      </c>
      <c r="C454" s="323"/>
      <c r="D454" s="323"/>
      <c r="E454" s="342" t="str">
        <f t="shared" si="23"/>
        <v/>
      </c>
      <c r="F454" s="262" t="str">
        <f t="shared" si="24"/>
        <v>否</v>
      </c>
      <c r="G454" s="149" t="str">
        <f t="shared" si="25"/>
        <v>款</v>
      </c>
    </row>
    <row r="455" ht="36" customHeight="1" spans="1:7">
      <c r="A455" s="416">
        <v>2060501</v>
      </c>
      <c r="B455" s="294" t="s">
        <v>416</v>
      </c>
      <c r="C455" s="300"/>
      <c r="D455" s="323"/>
      <c r="E455" s="342" t="str">
        <f t="shared" si="23"/>
        <v/>
      </c>
      <c r="F455" s="262" t="str">
        <f t="shared" si="24"/>
        <v>否</v>
      </c>
      <c r="G455" s="149" t="str">
        <f t="shared" si="25"/>
        <v>项</v>
      </c>
    </row>
    <row r="456" ht="36" customHeight="1" spans="1:7">
      <c r="A456" s="416">
        <v>2060502</v>
      </c>
      <c r="B456" s="294" t="s">
        <v>434</v>
      </c>
      <c r="C456" s="300"/>
      <c r="D456" s="323"/>
      <c r="E456" s="342" t="str">
        <f t="shared" ref="E456:E519" si="26">IF(C456&gt;0,D456/C456-1,IF(C456&lt;0,-(D456/C456-1),""))</f>
        <v/>
      </c>
      <c r="F456" s="262" t="str">
        <f t="shared" si="24"/>
        <v>否</v>
      </c>
      <c r="G456" s="149" t="str">
        <f t="shared" si="25"/>
        <v>项</v>
      </c>
    </row>
    <row r="457" ht="36" customHeight="1" spans="1:7">
      <c r="A457" s="416">
        <v>2060503</v>
      </c>
      <c r="B457" s="294" t="s">
        <v>435</v>
      </c>
      <c r="C457" s="300"/>
      <c r="D457" s="323"/>
      <c r="E457" s="342" t="str">
        <f t="shared" si="26"/>
        <v/>
      </c>
      <c r="F457" s="262" t="str">
        <f t="shared" ref="F457:F520" si="27">IF(LEN(A457)=3,"是",IF(B457&lt;&gt;"",IF(SUM(C457:D457)&lt;&gt;0,"是","否"),"是"))</f>
        <v>否</v>
      </c>
      <c r="G457" s="149" t="str">
        <f t="shared" ref="G457:G520" si="28">IF(LEN(A457)=3,"类",IF(LEN(A457)=5,"款","项"))</f>
        <v>项</v>
      </c>
    </row>
    <row r="458" ht="36" customHeight="1" spans="1:7">
      <c r="A458" s="416">
        <v>2060599</v>
      </c>
      <c r="B458" s="294" t="s">
        <v>436</v>
      </c>
      <c r="C458" s="300"/>
      <c r="D458" s="323"/>
      <c r="E458" s="342" t="str">
        <f t="shared" si="26"/>
        <v/>
      </c>
      <c r="F458" s="262" t="str">
        <f t="shared" si="27"/>
        <v>否</v>
      </c>
      <c r="G458" s="149" t="str">
        <f t="shared" si="28"/>
        <v>项</v>
      </c>
    </row>
    <row r="459" ht="36" customHeight="1" spans="1:7">
      <c r="A459" s="415">
        <v>20606</v>
      </c>
      <c r="B459" s="287" t="s">
        <v>437</v>
      </c>
      <c r="C459" s="323"/>
      <c r="D459" s="323"/>
      <c r="E459" s="342" t="str">
        <f t="shared" si="26"/>
        <v/>
      </c>
      <c r="F459" s="262" t="str">
        <f t="shared" si="27"/>
        <v>否</v>
      </c>
      <c r="G459" s="149" t="str">
        <f t="shared" si="28"/>
        <v>款</v>
      </c>
    </row>
    <row r="460" ht="36" customHeight="1" spans="1:7">
      <c r="A460" s="416">
        <v>2060601</v>
      </c>
      <c r="B460" s="294" t="s">
        <v>438</v>
      </c>
      <c r="C460" s="300"/>
      <c r="D460" s="323"/>
      <c r="E460" s="342" t="str">
        <f t="shared" si="26"/>
        <v/>
      </c>
      <c r="F460" s="262" t="str">
        <f t="shared" si="27"/>
        <v>否</v>
      </c>
      <c r="G460" s="149" t="str">
        <f t="shared" si="28"/>
        <v>项</v>
      </c>
    </row>
    <row r="461" ht="36" customHeight="1" spans="1:7">
      <c r="A461" s="416">
        <v>2060602</v>
      </c>
      <c r="B461" s="294" t="s">
        <v>439</v>
      </c>
      <c r="C461" s="300"/>
      <c r="D461" s="323"/>
      <c r="E461" s="342" t="str">
        <f t="shared" si="26"/>
        <v/>
      </c>
      <c r="F461" s="262" t="str">
        <f t="shared" si="27"/>
        <v>否</v>
      </c>
      <c r="G461" s="149" t="str">
        <f t="shared" si="28"/>
        <v>项</v>
      </c>
    </row>
    <row r="462" ht="36" customHeight="1" spans="1:7">
      <c r="A462" s="416">
        <v>2060603</v>
      </c>
      <c r="B462" s="294" t="s">
        <v>440</v>
      </c>
      <c r="C462" s="300"/>
      <c r="D462" s="323"/>
      <c r="E462" s="342" t="str">
        <f t="shared" si="26"/>
        <v/>
      </c>
      <c r="F462" s="262" t="str">
        <f t="shared" si="27"/>
        <v>否</v>
      </c>
      <c r="G462" s="149" t="str">
        <f t="shared" si="28"/>
        <v>项</v>
      </c>
    </row>
    <row r="463" ht="36" customHeight="1" spans="1:7">
      <c r="A463" s="416">
        <v>2060699</v>
      </c>
      <c r="B463" s="294" t="s">
        <v>441</v>
      </c>
      <c r="C463" s="300"/>
      <c r="D463" s="323"/>
      <c r="E463" s="342" t="str">
        <f t="shared" si="26"/>
        <v/>
      </c>
      <c r="F463" s="262" t="str">
        <f t="shared" si="27"/>
        <v>否</v>
      </c>
      <c r="G463" s="149" t="str">
        <f t="shared" si="28"/>
        <v>项</v>
      </c>
    </row>
    <row r="464" ht="36" customHeight="1" spans="1:7">
      <c r="A464" s="415">
        <v>20607</v>
      </c>
      <c r="B464" s="287" t="s">
        <v>442</v>
      </c>
      <c r="C464" s="323">
        <v>100</v>
      </c>
      <c r="D464" s="323">
        <v>272</v>
      </c>
      <c r="E464" s="342">
        <f t="shared" si="26"/>
        <v>1.72</v>
      </c>
      <c r="F464" s="262" t="str">
        <f t="shared" si="27"/>
        <v>是</v>
      </c>
      <c r="G464" s="149" t="str">
        <f t="shared" si="28"/>
        <v>款</v>
      </c>
    </row>
    <row r="465" ht="36" customHeight="1" spans="1:7">
      <c r="A465" s="416">
        <v>2060701</v>
      </c>
      <c r="B465" s="294" t="s">
        <v>416</v>
      </c>
      <c r="C465" s="300">
        <v>100</v>
      </c>
      <c r="D465" s="323">
        <v>134</v>
      </c>
      <c r="E465" s="342">
        <f t="shared" si="26"/>
        <v>0.34</v>
      </c>
      <c r="F465" s="262" t="str">
        <f t="shared" si="27"/>
        <v>是</v>
      </c>
      <c r="G465" s="149" t="str">
        <f t="shared" si="28"/>
        <v>项</v>
      </c>
    </row>
    <row r="466" ht="36" customHeight="1" spans="1:7">
      <c r="A466" s="416">
        <v>2060702</v>
      </c>
      <c r="B466" s="294" t="s">
        <v>443</v>
      </c>
      <c r="C466" s="300"/>
      <c r="D466" s="323">
        <v>138</v>
      </c>
      <c r="E466" s="342" t="str">
        <f t="shared" si="26"/>
        <v/>
      </c>
      <c r="F466" s="262" t="str">
        <f t="shared" si="27"/>
        <v>是</v>
      </c>
      <c r="G466" s="149" t="str">
        <f t="shared" si="28"/>
        <v>项</v>
      </c>
    </row>
    <row r="467" ht="36" customHeight="1" spans="1:7">
      <c r="A467" s="416">
        <v>2060703</v>
      </c>
      <c r="B467" s="294" t="s">
        <v>444</v>
      </c>
      <c r="C467" s="300"/>
      <c r="D467" s="323"/>
      <c r="E467" s="342" t="str">
        <f t="shared" si="26"/>
        <v/>
      </c>
      <c r="F467" s="262" t="str">
        <f t="shared" si="27"/>
        <v>否</v>
      </c>
      <c r="G467" s="149" t="str">
        <f t="shared" si="28"/>
        <v>项</v>
      </c>
    </row>
    <row r="468" ht="36" customHeight="1" spans="1:7">
      <c r="A468" s="416">
        <v>2060704</v>
      </c>
      <c r="B468" s="294" t="s">
        <v>445</v>
      </c>
      <c r="C468" s="300"/>
      <c r="D468" s="323"/>
      <c r="E468" s="342" t="str">
        <f t="shared" si="26"/>
        <v/>
      </c>
      <c r="F468" s="262" t="str">
        <f t="shared" si="27"/>
        <v>否</v>
      </c>
      <c r="G468" s="149" t="str">
        <f t="shared" si="28"/>
        <v>项</v>
      </c>
    </row>
    <row r="469" ht="36" customHeight="1" spans="1:7">
      <c r="A469" s="416">
        <v>2060705</v>
      </c>
      <c r="B469" s="294" t="s">
        <v>446</v>
      </c>
      <c r="C469" s="300"/>
      <c r="D469" s="323"/>
      <c r="E469" s="342" t="str">
        <f t="shared" si="26"/>
        <v/>
      </c>
      <c r="F469" s="262" t="str">
        <f t="shared" si="27"/>
        <v>否</v>
      </c>
      <c r="G469" s="149" t="str">
        <f t="shared" si="28"/>
        <v>项</v>
      </c>
    </row>
    <row r="470" ht="36" customHeight="1" spans="1:7">
      <c r="A470" s="416">
        <v>2060799</v>
      </c>
      <c r="B470" s="294" t="s">
        <v>447</v>
      </c>
      <c r="C470" s="300"/>
      <c r="D470" s="323"/>
      <c r="E470" s="342" t="str">
        <f t="shared" si="26"/>
        <v/>
      </c>
      <c r="F470" s="262" t="str">
        <f t="shared" si="27"/>
        <v>否</v>
      </c>
      <c r="G470" s="149" t="str">
        <f t="shared" si="28"/>
        <v>项</v>
      </c>
    </row>
    <row r="471" ht="36" customHeight="1" spans="1:7">
      <c r="A471" s="415">
        <v>20608</v>
      </c>
      <c r="B471" s="287" t="s">
        <v>448</v>
      </c>
      <c r="C471" s="323"/>
      <c r="D471" s="323"/>
      <c r="E471" s="342" t="str">
        <f t="shared" si="26"/>
        <v/>
      </c>
      <c r="F471" s="262" t="str">
        <f t="shared" si="27"/>
        <v>否</v>
      </c>
      <c r="G471" s="149" t="str">
        <f t="shared" si="28"/>
        <v>款</v>
      </c>
    </row>
    <row r="472" ht="36" customHeight="1" spans="1:7">
      <c r="A472" s="416">
        <v>2060801</v>
      </c>
      <c r="B472" s="294" t="s">
        <v>449</v>
      </c>
      <c r="C472" s="300"/>
      <c r="D472" s="323"/>
      <c r="E472" s="342" t="str">
        <f t="shared" si="26"/>
        <v/>
      </c>
      <c r="F472" s="262" t="str">
        <f t="shared" si="27"/>
        <v>否</v>
      </c>
      <c r="G472" s="149" t="str">
        <f t="shared" si="28"/>
        <v>项</v>
      </c>
    </row>
    <row r="473" ht="36" customHeight="1" spans="1:7">
      <c r="A473" s="416">
        <v>2060802</v>
      </c>
      <c r="B473" s="294" t="s">
        <v>450</v>
      </c>
      <c r="C473" s="300"/>
      <c r="D473" s="323"/>
      <c r="E473" s="342" t="str">
        <f t="shared" si="26"/>
        <v/>
      </c>
      <c r="F473" s="262" t="str">
        <f t="shared" si="27"/>
        <v>否</v>
      </c>
      <c r="G473" s="149" t="str">
        <f t="shared" si="28"/>
        <v>项</v>
      </c>
    </row>
    <row r="474" ht="36" customHeight="1" spans="1:7">
      <c r="A474" s="416">
        <v>2060899</v>
      </c>
      <c r="B474" s="294" t="s">
        <v>451</v>
      </c>
      <c r="C474" s="300"/>
      <c r="D474" s="323"/>
      <c r="E474" s="342" t="str">
        <f t="shared" si="26"/>
        <v/>
      </c>
      <c r="F474" s="262" t="str">
        <f t="shared" si="27"/>
        <v>否</v>
      </c>
      <c r="G474" s="149" t="str">
        <f t="shared" si="28"/>
        <v>项</v>
      </c>
    </row>
    <row r="475" ht="36" customHeight="1" spans="1:7">
      <c r="A475" s="415">
        <v>20609</v>
      </c>
      <c r="B475" s="287" t="s">
        <v>452</v>
      </c>
      <c r="C475" s="323"/>
      <c r="D475" s="323"/>
      <c r="E475" s="342" t="str">
        <f t="shared" si="26"/>
        <v/>
      </c>
      <c r="F475" s="262" t="str">
        <f t="shared" si="27"/>
        <v>否</v>
      </c>
      <c r="G475" s="149" t="str">
        <f t="shared" si="28"/>
        <v>款</v>
      </c>
    </row>
    <row r="476" ht="36" customHeight="1" spans="1:7">
      <c r="A476" s="416">
        <v>2060901</v>
      </c>
      <c r="B476" s="294" t="s">
        <v>453</v>
      </c>
      <c r="C476" s="300"/>
      <c r="D476" s="323"/>
      <c r="E476" s="342" t="str">
        <f t="shared" si="26"/>
        <v/>
      </c>
      <c r="F476" s="262" t="str">
        <f t="shared" si="27"/>
        <v>否</v>
      </c>
      <c r="G476" s="149" t="str">
        <f t="shared" si="28"/>
        <v>项</v>
      </c>
    </row>
    <row r="477" ht="36" customHeight="1" spans="1:7">
      <c r="A477" s="416">
        <v>2060902</v>
      </c>
      <c r="B477" s="294" t="s">
        <v>454</v>
      </c>
      <c r="C477" s="300"/>
      <c r="D477" s="323"/>
      <c r="E477" s="342" t="str">
        <f t="shared" si="26"/>
        <v/>
      </c>
      <c r="F477" s="262" t="str">
        <f t="shared" si="27"/>
        <v>否</v>
      </c>
      <c r="G477" s="149" t="str">
        <f t="shared" si="28"/>
        <v>项</v>
      </c>
    </row>
    <row r="478" ht="36" customHeight="1" spans="1:7">
      <c r="A478" s="416">
        <v>2060999</v>
      </c>
      <c r="B478" s="294" t="s">
        <v>455</v>
      </c>
      <c r="C478" s="300"/>
      <c r="D478" s="323"/>
      <c r="E478" s="342" t="str">
        <f t="shared" si="26"/>
        <v/>
      </c>
      <c r="F478" s="262" t="str">
        <f t="shared" si="27"/>
        <v>否</v>
      </c>
      <c r="G478" s="149" t="str">
        <f t="shared" si="28"/>
        <v>项</v>
      </c>
    </row>
    <row r="479" ht="36" customHeight="1" spans="1:7">
      <c r="A479" s="415">
        <v>20699</v>
      </c>
      <c r="B479" s="287" t="s">
        <v>456</v>
      </c>
      <c r="C479" s="323">
        <v>40</v>
      </c>
      <c r="D479" s="323">
        <v>35</v>
      </c>
      <c r="E479" s="342">
        <f t="shared" si="26"/>
        <v>-0.125</v>
      </c>
      <c r="F479" s="262" t="str">
        <f t="shared" si="27"/>
        <v>是</v>
      </c>
      <c r="G479" s="149" t="str">
        <f t="shared" si="28"/>
        <v>款</v>
      </c>
    </row>
    <row r="480" ht="36" customHeight="1" spans="1:7">
      <c r="A480" s="416">
        <v>2069901</v>
      </c>
      <c r="B480" s="294" t="s">
        <v>457</v>
      </c>
      <c r="C480" s="300"/>
      <c r="D480" s="323"/>
      <c r="E480" s="342" t="str">
        <f t="shared" si="26"/>
        <v/>
      </c>
      <c r="F480" s="262" t="str">
        <f t="shared" si="27"/>
        <v>否</v>
      </c>
      <c r="G480" s="149" t="str">
        <f t="shared" si="28"/>
        <v>项</v>
      </c>
    </row>
    <row r="481" ht="36" customHeight="1" spans="1:7">
      <c r="A481" s="416">
        <v>2069902</v>
      </c>
      <c r="B481" s="294" t="s">
        <v>458</v>
      </c>
      <c r="C481" s="300"/>
      <c r="D481" s="323"/>
      <c r="E481" s="342" t="str">
        <f t="shared" si="26"/>
        <v/>
      </c>
      <c r="F481" s="262" t="str">
        <f t="shared" si="27"/>
        <v>否</v>
      </c>
      <c r="G481" s="149" t="str">
        <f t="shared" si="28"/>
        <v>项</v>
      </c>
    </row>
    <row r="482" ht="36" customHeight="1" spans="1:7">
      <c r="A482" s="416">
        <v>2069903</v>
      </c>
      <c r="B482" s="294" t="s">
        <v>459</v>
      </c>
      <c r="C482" s="300"/>
      <c r="D482" s="323"/>
      <c r="E482" s="342" t="str">
        <f t="shared" si="26"/>
        <v/>
      </c>
      <c r="F482" s="262" t="str">
        <f t="shared" si="27"/>
        <v>否</v>
      </c>
      <c r="G482" s="149" t="str">
        <f t="shared" si="28"/>
        <v>项</v>
      </c>
    </row>
    <row r="483" ht="36" customHeight="1" spans="1:7">
      <c r="A483" s="416">
        <v>2069999</v>
      </c>
      <c r="B483" s="294" t="s">
        <v>460</v>
      </c>
      <c r="C483" s="300">
        <v>40</v>
      </c>
      <c r="D483" s="323">
        <v>35</v>
      </c>
      <c r="E483" s="342">
        <f t="shared" si="26"/>
        <v>-0.125</v>
      </c>
      <c r="F483" s="262" t="str">
        <f t="shared" si="27"/>
        <v>是</v>
      </c>
      <c r="G483" s="149" t="str">
        <f t="shared" si="28"/>
        <v>项</v>
      </c>
    </row>
    <row r="484" ht="36" customHeight="1" spans="1:7">
      <c r="A484" s="420" t="s">
        <v>461</v>
      </c>
      <c r="B484" s="422" t="s">
        <v>283</v>
      </c>
      <c r="C484" s="423"/>
      <c r="D484" s="323"/>
      <c r="E484" s="342" t="str">
        <f t="shared" si="26"/>
        <v/>
      </c>
      <c r="F484" s="262" t="str">
        <f t="shared" si="27"/>
        <v>否</v>
      </c>
      <c r="G484" s="149" t="str">
        <f t="shared" si="28"/>
        <v>项</v>
      </c>
    </row>
    <row r="485" ht="36" customHeight="1" spans="1:7">
      <c r="A485" s="415">
        <v>207</v>
      </c>
      <c r="B485" s="287" t="s">
        <v>83</v>
      </c>
      <c r="C485" s="323">
        <v>1142</v>
      </c>
      <c r="D485" s="323">
        <v>1295</v>
      </c>
      <c r="E485" s="342">
        <f t="shared" si="26"/>
        <v>0.134</v>
      </c>
      <c r="F485" s="262" t="str">
        <f t="shared" si="27"/>
        <v>是</v>
      </c>
      <c r="G485" s="149" t="str">
        <f t="shared" si="28"/>
        <v>类</v>
      </c>
    </row>
    <row r="486" ht="36" customHeight="1" spans="1:7">
      <c r="A486" s="415">
        <v>20701</v>
      </c>
      <c r="B486" s="287" t="s">
        <v>462</v>
      </c>
      <c r="C486" s="323">
        <v>870</v>
      </c>
      <c r="D486" s="323">
        <v>921</v>
      </c>
      <c r="E486" s="342">
        <f t="shared" si="26"/>
        <v>0.059</v>
      </c>
      <c r="F486" s="262" t="str">
        <f t="shared" si="27"/>
        <v>是</v>
      </c>
      <c r="G486" s="149" t="str">
        <f t="shared" si="28"/>
        <v>款</v>
      </c>
    </row>
    <row r="487" ht="36" customHeight="1" spans="1:7">
      <c r="A487" s="416">
        <v>2070101</v>
      </c>
      <c r="B487" s="294" t="s">
        <v>139</v>
      </c>
      <c r="C487" s="300">
        <v>267</v>
      </c>
      <c r="D487" s="323">
        <v>296</v>
      </c>
      <c r="E487" s="342">
        <f t="shared" si="26"/>
        <v>0.109</v>
      </c>
      <c r="F487" s="262" t="str">
        <f t="shared" si="27"/>
        <v>是</v>
      </c>
      <c r="G487" s="149" t="str">
        <f t="shared" si="28"/>
        <v>项</v>
      </c>
    </row>
    <row r="488" ht="36" customHeight="1" spans="1:7">
      <c r="A488" s="416">
        <v>2070102</v>
      </c>
      <c r="B488" s="294" t="s">
        <v>140</v>
      </c>
      <c r="C488" s="300"/>
      <c r="D488" s="323"/>
      <c r="E488" s="342" t="str">
        <f t="shared" si="26"/>
        <v/>
      </c>
      <c r="F488" s="262" t="str">
        <f t="shared" si="27"/>
        <v>否</v>
      </c>
      <c r="G488" s="149" t="str">
        <f t="shared" si="28"/>
        <v>项</v>
      </c>
    </row>
    <row r="489" ht="36" customHeight="1" spans="1:7">
      <c r="A489" s="416">
        <v>2070103</v>
      </c>
      <c r="B489" s="294" t="s">
        <v>141</v>
      </c>
      <c r="C489" s="300"/>
      <c r="D489" s="323"/>
      <c r="E489" s="342" t="str">
        <f t="shared" si="26"/>
        <v/>
      </c>
      <c r="F489" s="262" t="str">
        <f t="shared" si="27"/>
        <v>否</v>
      </c>
      <c r="G489" s="149" t="str">
        <f t="shared" si="28"/>
        <v>项</v>
      </c>
    </row>
    <row r="490" ht="36" customHeight="1" spans="1:7">
      <c r="A490" s="416">
        <v>2070104</v>
      </c>
      <c r="B490" s="294" t="s">
        <v>463</v>
      </c>
      <c r="C490" s="300">
        <v>97</v>
      </c>
      <c r="D490" s="323">
        <v>90</v>
      </c>
      <c r="E490" s="342">
        <f t="shared" si="26"/>
        <v>-0.072</v>
      </c>
      <c r="F490" s="262" t="str">
        <f t="shared" si="27"/>
        <v>是</v>
      </c>
      <c r="G490" s="149" t="str">
        <f t="shared" si="28"/>
        <v>项</v>
      </c>
    </row>
    <row r="491" ht="36" customHeight="1" spans="1:7">
      <c r="A491" s="416">
        <v>2070105</v>
      </c>
      <c r="B491" s="294" t="s">
        <v>464</v>
      </c>
      <c r="C491" s="300"/>
      <c r="D491" s="323"/>
      <c r="E491" s="342" t="str">
        <f t="shared" si="26"/>
        <v/>
      </c>
      <c r="F491" s="262" t="str">
        <f t="shared" si="27"/>
        <v>否</v>
      </c>
      <c r="G491" s="149" t="str">
        <f t="shared" si="28"/>
        <v>项</v>
      </c>
    </row>
    <row r="492" ht="36" customHeight="1" spans="1:7">
      <c r="A492" s="416">
        <v>2070106</v>
      </c>
      <c r="B492" s="294" t="s">
        <v>465</v>
      </c>
      <c r="C492" s="300"/>
      <c r="D492" s="323"/>
      <c r="E492" s="342" t="str">
        <f t="shared" si="26"/>
        <v/>
      </c>
      <c r="F492" s="262" t="str">
        <f t="shared" si="27"/>
        <v>否</v>
      </c>
      <c r="G492" s="149" t="str">
        <f t="shared" si="28"/>
        <v>项</v>
      </c>
    </row>
    <row r="493" ht="36" customHeight="1" spans="1:7">
      <c r="A493" s="416">
        <v>2070107</v>
      </c>
      <c r="B493" s="294" t="s">
        <v>466</v>
      </c>
      <c r="C493" s="300"/>
      <c r="D493" s="323"/>
      <c r="E493" s="342" t="str">
        <f t="shared" si="26"/>
        <v/>
      </c>
      <c r="F493" s="262" t="str">
        <f t="shared" si="27"/>
        <v>否</v>
      </c>
      <c r="G493" s="149" t="str">
        <f t="shared" si="28"/>
        <v>项</v>
      </c>
    </row>
    <row r="494" ht="36" customHeight="1" spans="1:7">
      <c r="A494" s="416">
        <v>2070108</v>
      </c>
      <c r="B494" s="294" t="s">
        <v>467</v>
      </c>
      <c r="C494" s="300"/>
      <c r="D494" s="323"/>
      <c r="E494" s="342" t="str">
        <f t="shared" si="26"/>
        <v/>
      </c>
      <c r="F494" s="262" t="str">
        <f t="shared" si="27"/>
        <v>否</v>
      </c>
      <c r="G494" s="149" t="str">
        <f t="shared" si="28"/>
        <v>项</v>
      </c>
    </row>
    <row r="495" ht="36" customHeight="1" spans="1:7">
      <c r="A495" s="416">
        <v>2070109</v>
      </c>
      <c r="B495" s="294" t="s">
        <v>468</v>
      </c>
      <c r="C495" s="300">
        <v>117</v>
      </c>
      <c r="D495" s="323">
        <v>128</v>
      </c>
      <c r="E495" s="342">
        <f t="shared" si="26"/>
        <v>0.094</v>
      </c>
      <c r="F495" s="262" t="str">
        <f t="shared" si="27"/>
        <v>是</v>
      </c>
      <c r="G495" s="149" t="str">
        <f t="shared" si="28"/>
        <v>项</v>
      </c>
    </row>
    <row r="496" ht="36" customHeight="1" spans="1:7">
      <c r="A496" s="416">
        <v>2070110</v>
      </c>
      <c r="B496" s="294" t="s">
        <v>469</v>
      </c>
      <c r="C496" s="300"/>
      <c r="D496" s="323"/>
      <c r="E496" s="342" t="str">
        <f t="shared" si="26"/>
        <v/>
      </c>
      <c r="F496" s="262" t="str">
        <f t="shared" si="27"/>
        <v>否</v>
      </c>
      <c r="G496" s="149" t="str">
        <f t="shared" si="28"/>
        <v>项</v>
      </c>
    </row>
    <row r="497" ht="36" customHeight="1" spans="1:7">
      <c r="A497" s="416">
        <v>2070111</v>
      </c>
      <c r="B497" s="294" t="s">
        <v>470</v>
      </c>
      <c r="C497" s="300">
        <v>58</v>
      </c>
      <c r="D497" s="323">
        <v>78</v>
      </c>
      <c r="E497" s="342">
        <f t="shared" si="26"/>
        <v>0.345</v>
      </c>
      <c r="F497" s="262" t="str">
        <f t="shared" si="27"/>
        <v>是</v>
      </c>
      <c r="G497" s="149" t="str">
        <f t="shared" si="28"/>
        <v>项</v>
      </c>
    </row>
    <row r="498" ht="36" customHeight="1" spans="1:7">
      <c r="A498" s="416">
        <v>2070112</v>
      </c>
      <c r="B498" s="294" t="s">
        <v>471</v>
      </c>
      <c r="C498" s="300"/>
      <c r="D498" s="323"/>
      <c r="E498" s="342" t="str">
        <f t="shared" si="26"/>
        <v/>
      </c>
      <c r="F498" s="262" t="str">
        <f t="shared" si="27"/>
        <v>否</v>
      </c>
      <c r="G498" s="149" t="str">
        <f t="shared" si="28"/>
        <v>项</v>
      </c>
    </row>
    <row r="499" ht="36" customHeight="1" spans="1:7">
      <c r="A499" s="416">
        <v>2070113</v>
      </c>
      <c r="B499" s="294" t="s">
        <v>472</v>
      </c>
      <c r="C499" s="300"/>
      <c r="D499" s="323"/>
      <c r="E499" s="342" t="str">
        <f t="shared" si="26"/>
        <v/>
      </c>
      <c r="F499" s="262" t="str">
        <f t="shared" si="27"/>
        <v>否</v>
      </c>
      <c r="G499" s="149" t="str">
        <f t="shared" si="28"/>
        <v>项</v>
      </c>
    </row>
    <row r="500" ht="36" customHeight="1" spans="1:7">
      <c r="A500" s="416">
        <v>2070114</v>
      </c>
      <c r="B500" s="294" t="s">
        <v>473</v>
      </c>
      <c r="C500" s="300">
        <v>165</v>
      </c>
      <c r="D500" s="323">
        <v>151</v>
      </c>
      <c r="E500" s="342">
        <f t="shared" si="26"/>
        <v>-0.085</v>
      </c>
      <c r="F500" s="262" t="str">
        <f t="shared" si="27"/>
        <v>是</v>
      </c>
      <c r="G500" s="149" t="str">
        <f t="shared" si="28"/>
        <v>项</v>
      </c>
    </row>
    <row r="501" ht="36" customHeight="1" spans="1:7">
      <c r="A501" s="416">
        <v>2070199</v>
      </c>
      <c r="B501" s="294" t="s">
        <v>474</v>
      </c>
      <c r="C501" s="300">
        <v>166</v>
      </c>
      <c r="D501" s="323">
        <v>178</v>
      </c>
      <c r="E501" s="342">
        <f t="shared" si="26"/>
        <v>0.072</v>
      </c>
      <c r="F501" s="262" t="str">
        <f t="shared" si="27"/>
        <v>是</v>
      </c>
      <c r="G501" s="149" t="str">
        <f t="shared" si="28"/>
        <v>项</v>
      </c>
    </row>
    <row r="502" ht="36" customHeight="1" spans="1:7">
      <c r="A502" s="415">
        <v>20702</v>
      </c>
      <c r="B502" s="287" t="s">
        <v>475</v>
      </c>
      <c r="C502" s="323">
        <v>51</v>
      </c>
      <c r="D502" s="323">
        <v>56</v>
      </c>
      <c r="E502" s="342">
        <f t="shared" si="26"/>
        <v>0.098</v>
      </c>
      <c r="F502" s="262" t="str">
        <f t="shared" si="27"/>
        <v>是</v>
      </c>
      <c r="G502" s="149" t="str">
        <f t="shared" si="28"/>
        <v>款</v>
      </c>
    </row>
    <row r="503" ht="36" customHeight="1" spans="1:7">
      <c r="A503" s="416">
        <v>2070201</v>
      </c>
      <c r="B503" s="294" t="s">
        <v>139</v>
      </c>
      <c r="C503" s="300"/>
      <c r="D503" s="323"/>
      <c r="E503" s="342" t="str">
        <f t="shared" si="26"/>
        <v/>
      </c>
      <c r="F503" s="262" t="str">
        <f t="shared" si="27"/>
        <v>否</v>
      </c>
      <c r="G503" s="149" t="str">
        <f t="shared" si="28"/>
        <v>项</v>
      </c>
    </row>
    <row r="504" ht="36" customHeight="1" spans="1:7">
      <c r="A504" s="416">
        <v>2070202</v>
      </c>
      <c r="B504" s="294" t="s">
        <v>140</v>
      </c>
      <c r="C504" s="300"/>
      <c r="D504" s="323"/>
      <c r="E504" s="342" t="str">
        <f t="shared" si="26"/>
        <v/>
      </c>
      <c r="F504" s="262" t="str">
        <f t="shared" si="27"/>
        <v>否</v>
      </c>
      <c r="G504" s="149" t="str">
        <f t="shared" si="28"/>
        <v>项</v>
      </c>
    </row>
    <row r="505" ht="36" customHeight="1" spans="1:7">
      <c r="A505" s="416">
        <v>2070203</v>
      </c>
      <c r="B505" s="294" t="s">
        <v>141</v>
      </c>
      <c r="C505" s="300"/>
      <c r="D505" s="323"/>
      <c r="E505" s="342" t="str">
        <f t="shared" si="26"/>
        <v/>
      </c>
      <c r="F505" s="262" t="str">
        <f t="shared" si="27"/>
        <v>否</v>
      </c>
      <c r="G505" s="149" t="str">
        <f t="shared" si="28"/>
        <v>项</v>
      </c>
    </row>
    <row r="506" ht="36" customHeight="1" spans="1:7">
      <c r="A506" s="416">
        <v>2070204</v>
      </c>
      <c r="B506" s="294" t="s">
        <v>476</v>
      </c>
      <c r="C506" s="300">
        <v>51</v>
      </c>
      <c r="D506" s="323">
        <v>56</v>
      </c>
      <c r="E506" s="342">
        <f t="shared" si="26"/>
        <v>0.098</v>
      </c>
      <c r="F506" s="262" t="str">
        <f t="shared" si="27"/>
        <v>是</v>
      </c>
      <c r="G506" s="149" t="str">
        <f t="shared" si="28"/>
        <v>项</v>
      </c>
    </row>
    <row r="507" ht="36" customHeight="1" spans="1:7">
      <c r="A507" s="416">
        <v>2070205</v>
      </c>
      <c r="B507" s="294" t="s">
        <v>477</v>
      </c>
      <c r="C507" s="300"/>
      <c r="D507" s="323"/>
      <c r="E507" s="342" t="str">
        <f t="shared" si="26"/>
        <v/>
      </c>
      <c r="F507" s="262" t="str">
        <f t="shared" si="27"/>
        <v>否</v>
      </c>
      <c r="G507" s="149" t="str">
        <f t="shared" si="28"/>
        <v>项</v>
      </c>
    </row>
    <row r="508" ht="36" customHeight="1" spans="1:7">
      <c r="A508" s="416">
        <v>2070206</v>
      </c>
      <c r="B508" s="294" t="s">
        <v>478</v>
      </c>
      <c r="C508" s="300"/>
      <c r="D508" s="323"/>
      <c r="E508" s="342" t="str">
        <f t="shared" si="26"/>
        <v/>
      </c>
      <c r="F508" s="262" t="str">
        <f t="shared" si="27"/>
        <v>否</v>
      </c>
      <c r="G508" s="149" t="str">
        <f t="shared" si="28"/>
        <v>项</v>
      </c>
    </row>
    <row r="509" ht="36" customHeight="1" spans="1:7">
      <c r="A509" s="416">
        <v>2070299</v>
      </c>
      <c r="B509" s="294" t="s">
        <v>479</v>
      </c>
      <c r="C509" s="300"/>
      <c r="D509" s="323"/>
      <c r="E509" s="342" t="str">
        <f t="shared" si="26"/>
        <v/>
      </c>
      <c r="F509" s="262" t="str">
        <f t="shared" si="27"/>
        <v>否</v>
      </c>
      <c r="G509" s="149" t="str">
        <f t="shared" si="28"/>
        <v>项</v>
      </c>
    </row>
    <row r="510" ht="36" customHeight="1" spans="1:7">
      <c r="A510" s="415">
        <v>20703</v>
      </c>
      <c r="B510" s="287" t="s">
        <v>480</v>
      </c>
      <c r="C510" s="323"/>
      <c r="D510" s="323"/>
      <c r="E510" s="342" t="str">
        <f t="shared" si="26"/>
        <v/>
      </c>
      <c r="F510" s="262" t="str">
        <f t="shared" si="27"/>
        <v>否</v>
      </c>
      <c r="G510" s="149" t="str">
        <f t="shared" si="28"/>
        <v>款</v>
      </c>
    </row>
    <row r="511" ht="36" customHeight="1" spans="1:7">
      <c r="A511" s="416">
        <v>2070301</v>
      </c>
      <c r="B511" s="294" t="s">
        <v>139</v>
      </c>
      <c r="C511" s="300"/>
      <c r="D511" s="323"/>
      <c r="E511" s="342" t="str">
        <f t="shared" si="26"/>
        <v/>
      </c>
      <c r="F511" s="262" t="str">
        <f t="shared" si="27"/>
        <v>否</v>
      </c>
      <c r="G511" s="149" t="str">
        <f t="shared" si="28"/>
        <v>项</v>
      </c>
    </row>
    <row r="512" ht="36" customHeight="1" spans="1:7">
      <c r="A512" s="416">
        <v>2070302</v>
      </c>
      <c r="B512" s="294" t="s">
        <v>140</v>
      </c>
      <c r="C512" s="300"/>
      <c r="D512" s="323"/>
      <c r="E512" s="342" t="str">
        <f t="shared" si="26"/>
        <v/>
      </c>
      <c r="F512" s="262" t="str">
        <f t="shared" si="27"/>
        <v>否</v>
      </c>
      <c r="G512" s="149" t="str">
        <f t="shared" si="28"/>
        <v>项</v>
      </c>
    </row>
    <row r="513" ht="36" customHeight="1" spans="1:7">
      <c r="A513" s="416">
        <v>2070303</v>
      </c>
      <c r="B513" s="294" t="s">
        <v>141</v>
      </c>
      <c r="C513" s="300"/>
      <c r="D513" s="323"/>
      <c r="E513" s="342" t="str">
        <f t="shared" si="26"/>
        <v/>
      </c>
      <c r="F513" s="262" t="str">
        <f t="shared" si="27"/>
        <v>否</v>
      </c>
      <c r="G513" s="149" t="str">
        <f t="shared" si="28"/>
        <v>项</v>
      </c>
    </row>
    <row r="514" ht="36" customHeight="1" spans="1:7">
      <c r="A514" s="416">
        <v>2070304</v>
      </c>
      <c r="B514" s="294" t="s">
        <v>481</v>
      </c>
      <c r="C514" s="300"/>
      <c r="D514" s="323"/>
      <c r="E514" s="342" t="str">
        <f t="shared" si="26"/>
        <v/>
      </c>
      <c r="F514" s="262" t="str">
        <f t="shared" si="27"/>
        <v>否</v>
      </c>
      <c r="G514" s="149" t="str">
        <f t="shared" si="28"/>
        <v>项</v>
      </c>
    </row>
    <row r="515" ht="36" customHeight="1" spans="1:7">
      <c r="A515" s="416">
        <v>2070305</v>
      </c>
      <c r="B515" s="294" t="s">
        <v>482</v>
      </c>
      <c r="C515" s="300"/>
      <c r="D515" s="323"/>
      <c r="E515" s="342" t="str">
        <f t="shared" si="26"/>
        <v/>
      </c>
      <c r="F515" s="262" t="str">
        <f t="shared" si="27"/>
        <v>否</v>
      </c>
      <c r="G515" s="149" t="str">
        <f t="shared" si="28"/>
        <v>项</v>
      </c>
    </row>
    <row r="516" ht="36" customHeight="1" spans="1:7">
      <c r="A516" s="416">
        <v>2070306</v>
      </c>
      <c r="B516" s="294" t="s">
        <v>483</v>
      </c>
      <c r="C516" s="300"/>
      <c r="D516" s="323"/>
      <c r="E516" s="342" t="str">
        <f t="shared" si="26"/>
        <v/>
      </c>
      <c r="F516" s="262" t="str">
        <f t="shared" si="27"/>
        <v>否</v>
      </c>
      <c r="G516" s="149" t="str">
        <f t="shared" si="28"/>
        <v>项</v>
      </c>
    </row>
    <row r="517" ht="36" customHeight="1" spans="1:7">
      <c r="A517" s="416">
        <v>2070307</v>
      </c>
      <c r="B517" s="294" t="s">
        <v>484</v>
      </c>
      <c r="C517" s="300"/>
      <c r="D517" s="323"/>
      <c r="E517" s="342" t="str">
        <f t="shared" si="26"/>
        <v/>
      </c>
      <c r="F517" s="262" t="str">
        <f t="shared" si="27"/>
        <v>否</v>
      </c>
      <c r="G517" s="149" t="str">
        <f t="shared" si="28"/>
        <v>项</v>
      </c>
    </row>
    <row r="518" ht="36" customHeight="1" spans="1:7">
      <c r="A518" s="416">
        <v>2070308</v>
      </c>
      <c r="B518" s="294" t="s">
        <v>485</v>
      </c>
      <c r="C518" s="300"/>
      <c r="D518" s="323"/>
      <c r="E518" s="342" t="str">
        <f t="shared" si="26"/>
        <v/>
      </c>
      <c r="F518" s="262" t="str">
        <f t="shared" si="27"/>
        <v>否</v>
      </c>
      <c r="G518" s="149" t="str">
        <f t="shared" si="28"/>
        <v>项</v>
      </c>
    </row>
    <row r="519" ht="36" customHeight="1" spans="1:7">
      <c r="A519" s="416">
        <v>2070309</v>
      </c>
      <c r="B519" s="294" t="s">
        <v>486</v>
      </c>
      <c r="C519" s="300"/>
      <c r="D519" s="323"/>
      <c r="E519" s="342" t="str">
        <f t="shared" si="26"/>
        <v/>
      </c>
      <c r="F519" s="262" t="str">
        <f t="shared" si="27"/>
        <v>否</v>
      </c>
      <c r="G519" s="149" t="str">
        <f t="shared" si="28"/>
        <v>项</v>
      </c>
    </row>
    <row r="520" ht="36" customHeight="1" spans="1:7">
      <c r="A520" s="416">
        <v>2070399</v>
      </c>
      <c r="B520" s="294" t="s">
        <v>487</v>
      </c>
      <c r="C520" s="300"/>
      <c r="D520" s="323"/>
      <c r="E520" s="342" t="str">
        <f t="shared" ref="E520:E583" si="29">IF(C520&gt;0,D520/C520-1,IF(C520&lt;0,-(D520/C520-1),""))</f>
        <v/>
      </c>
      <c r="F520" s="262" t="str">
        <f t="shared" si="27"/>
        <v>否</v>
      </c>
      <c r="G520" s="149" t="str">
        <f t="shared" si="28"/>
        <v>项</v>
      </c>
    </row>
    <row r="521" ht="36" customHeight="1" spans="1:7">
      <c r="A521" s="415">
        <v>20706</v>
      </c>
      <c r="B521" s="287" t="s">
        <v>488</v>
      </c>
      <c r="C521" s="323"/>
      <c r="D521" s="323"/>
      <c r="E521" s="342" t="str">
        <f t="shared" si="29"/>
        <v/>
      </c>
      <c r="F521" s="262" t="str">
        <f t="shared" ref="F521:F584" si="30">IF(LEN(A521)=3,"是",IF(B521&lt;&gt;"",IF(SUM(C521:D521)&lt;&gt;0,"是","否"),"是"))</f>
        <v>否</v>
      </c>
      <c r="G521" s="149" t="str">
        <f t="shared" ref="G521:G584" si="31">IF(LEN(A521)=3,"类",IF(LEN(A521)=5,"款","项"))</f>
        <v>款</v>
      </c>
    </row>
    <row r="522" ht="36" customHeight="1" spans="1:7">
      <c r="A522" s="416">
        <v>2070601</v>
      </c>
      <c r="B522" s="294" t="s">
        <v>139</v>
      </c>
      <c r="C522" s="300"/>
      <c r="D522" s="323"/>
      <c r="E522" s="342" t="str">
        <f t="shared" si="29"/>
        <v/>
      </c>
      <c r="F522" s="262" t="str">
        <f t="shared" si="30"/>
        <v>否</v>
      </c>
      <c r="G522" s="149" t="str">
        <f t="shared" si="31"/>
        <v>项</v>
      </c>
    </row>
    <row r="523" ht="36" customHeight="1" spans="1:7">
      <c r="A523" s="416">
        <v>2070602</v>
      </c>
      <c r="B523" s="294" t="s">
        <v>140</v>
      </c>
      <c r="C523" s="300"/>
      <c r="D523" s="323"/>
      <c r="E523" s="342" t="str">
        <f t="shared" si="29"/>
        <v/>
      </c>
      <c r="F523" s="262" t="str">
        <f t="shared" si="30"/>
        <v>否</v>
      </c>
      <c r="G523" s="149" t="str">
        <f t="shared" si="31"/>
        <v>项</v>
      </c>
    </row>
    <row r="524" ht="36" customHeight="1" spans="1:7">
      <c r="A524" s="416">
        <v>2070603</v>
      </c>
      <c r="B524" s="294" t="s">
        <v>141</v>
      </c>
      <c r="C524" s="300"/>
      <c r="D524" s="323"/>
      <c r="E524" s="342" t="str">
        <f t="shared" si="29"/>
        <v/>
      </c>
      <c r="F524" s="262" t="str">
        <f t="shared" si="30"/>
        <v>否</v>
      </c>
      <c r="G524" s="149" t="str">
        <f t="shared" si="31"/>
        <v>项</v>
      </c>
    </row>
    <row r="525" ht="36" customHeight="1" spans="1:7">
      <c r="A525" s="416">
        <v>2070604</v>
      </c>
      <c r="B525" s="294" t="s">
        <v>489</v>
      </c>
      <c r="C525" s="300"/>
      <c r="D525" s="323"/>
      <c r="E525" s="342" t="str">
        <f t="shared" si="29"/>
        <v/>
      </c>
      <c r="F525" s="262" t="str">
        <f t="shared" si="30"/>
        <v>否</v>
      </c>
      <c r="G525" s="149" t="str">
        <f t="shared" si="31"/>
        <v>项</v>
      </c>
    </row>
    <row r="526" ht="36" customHeight="1" spans="1:7">
      <c r="A526" s="416">
        <v>2070605</v>
      </c>
      <c r="B526" s="294" t="s">
        <v>490</v>
      </c>
      <c r="C526" s="300"/>
      <c r="D526" s="323"/>
      <c r="E526" s="342" t="str">
        <f t="shared" si="29"/>
        <v/>
      </c>
      <c r="F526" s="262" t="str">
        <f t="shared" si="30"/>
        <v>否</v>
      </c>
      <c r="G526" s="149" t="str">
        <f t="shared" si="31"/>
        <v>项</v>
      </c>
    </row>
    <row r="527" ht="36" customHeight="1" spans="1:7">
      <c r="A527" s="416">
        <v>2070606</v>
      </c>
      <c r="B527" s="294" t="s">
        <v>491</v>
      </c>
      <c r="C527" s="300"/>
      <c r="D527" s="323"/>
      <c r="E527" s="342" t="str">
        <f t="shared" si="29"/>
        <v/>
      </c>
      <c r="F527" s="262" t="str">
        <f t="shared" si="30"/>
        <v>否</v>
      </c>
      <c r="G527" s="149" t="str">
        <f t="shared" si="31"/>
        <v>项</v>
      </c>
    </row>
    <row r="528" ht="36" customHeight="1" spans="1:7">
      <c r="A528" s="416">
        <v>2070607</v>
      </c>
      <c r="B528" s="294" t="s">
        <v>492</v>
      </c>
      <c r="C528" s="300"/>
      <c r="D528" s="323"/>
      <c r="E528" s="342" t="str">
        <f t="shared" si="29"/>
        <v/>
      </c>
      <c r="F528" s="262" t="str">
        <f t="shared" si="30"/>
        <v>否</v>
      </c>
      <c r="G528" s="149" t="str">
        <f t="shared" si="31"/>
        <v>项</v>
      </c>
    </row>
    <row r="529" ht="36" customHeight="1" spans="1:7">
      <c r="A529" s="416">
        <v>2070699</v>
      </c>
      <c r="B529" s="294" t="s">
        <v>493</v>
      </c>
      <c r="C529" s="300"/>
      <c r="D529" s="323"/>
      <c r="E529" s="342" t="str">
        <f t="shared" si="29"/>
        <v/>
      </c>
      <c r="F529" s="262" t="str">
        <f t="shared" si="30"/>
        <v>否</v>
      </c>
      <c r="G529" s="149" t="str">
        <f t="shared" si="31"/>
        <v>项</v>
      </c>
    </row>
    <row r="530" ht="36" customHeight="1" spans="1:7">
      <c r="A530" s="415">
        <v>20708</v>
      </c>
      <c r="B530" s="287" t="s">
        <v>494</v>
      </c>
      <c r="C530" s="323">
        <v>221</v>
      </c>
      <c r="D530" s="323">
        <v>254</v>
      </c>
      <c r="E530" s="342">
        <f t="shared" si="29"/>
        <v>0.149</v>
      </c>
      <c r="F530" s="262" t="str">
        <f t="shared" si="30"/>
        <v>是</v>
      </c>
      <c r="G530" s="149" t="str">
        <f t="shared" si="31"/>
        <v>款</v>
      </c>
    </row>
    <row r="531" ht="36" customHeight="1" spans="1:7">
      <c r="A531" s="416">
        <v>2070801</v>
      </c>
      <c r="B531" s="294" t="s">
        <v>139</v>
      </c>
      <c r="C531" s="300"/>
      <c r="D531" s="323"/>
      <c r="E531" s="342" t="str">
        <f t="shared" si="29"/>
        <v/>
      </c>
      <c r="F531" s="262" t="str">
        <f t="shared" si="30"/>
        <v>否</v>
      </c>
      <c r="G531" s="149" t="str">
        <f t="shared" si="31"/>
        <v>项</v>
      </c>
    </row>
    <row r="532" ht="36" customHeight="1" spans="1:7">
      <c r="A532" s="416">
        <v>2070802</v>
      </c>
      <c r="B532" s="294" t="s">
        <v>140</v>
      </c>
      <c r="C532" s="300"/>
      <c r="D532" s="323"/>
      <c r="E532" s="342" t="str">
        <f t="shared" si="29"/>
        <v/>
      </c>
      <c r="F532" s="262" t="str">
        <f t="shared" si="30"/>
        <v>否</v>
      </c>
      <c r="G532" s="149" t="str">
        <f t="shared" si="31"/>
        <v>项</v>
      </c>
    </row>
    <row r="533" ht="36" customHeight="1" spans="1:7">
      <c r="A533" s="416">
        <v>2070803</v>
      </c>
      <c r="B533" s="294" t="s">
        <v>141</v>
      </c>
      <c r="C533" s="300"/>
      <c r="D533" s="323"/>
      <c r="E533" s="342" t="str">
        <f t="shared" si="29"/>
        <v/>
      </c>
      <c r="F533" s="262" t="str">
        <f t="shared" si="30"/>
        <v>否</v>
      </c>
      <c r="G533" s="149" t="str">
        <f t="shared" si="31"/>
        <v>项</v>
      </c>
    </row>
    <row r="534" ht="36" customHeight="1" spans="1:7">
      <c r="A534" s="416">
        <v>2070804</v>
      </c>
      <c r="B534" s="294" t="s">
        <v>495</v>
      </c>
      <c r="C534" s="300"/>
      <c r="D534" s="323"/>
      <c r="E534" s="342" t="str">
        <f t="shared" si="29"/>
        <v/>
      </c>
      <c r="F534" s="262" t="str">
        <f t="shared" si="30"/>
        <v>否</v>
      </c>
      <c r="G534" s="149" t="str">
        <f t="shared" si="31"/>
        <v>项</v>
      </c>
    </row>
    <row r="535" ht="36" customHeight="1" spans="1:7">
      <c r="A535" s="416">
        <v>2070805</v>
      </c>
      <c r="B535" s="294" t="s">
        <v>496</v>
      </c>
      <c r="C535" s="300"/>
      <c r="D535" s="323"/>
      <c r="E535" s="342" t="str">
        <f t="shared" si="29"/>
        <v/>
      </c>
      <c r="F535" s="262" t="str">
        <f t="shared" si="30"/>
        <v>否</v>
      </c>
      <c r="G535" s="149" t="str">
        <f t="shared" si="31"/>
        <v>项</v>
      </c>
    </row>
    <row r="536" ht="36" customHeight="1" spans="1:7">
      <c r="A536" s="416">
        <v>2070806</v>
      </c>
      <c r="B536" s="294" t="s">
        <v>497</v>
      </c>
      <c r="C536" s="300"/>
      <c r="D536" s="323"/>
      <c r="E536" s="342" t="str">
        <f t="shared" si="29"/>
        <v/>
      </c>
      <c r="F536" s="262" t="str">
        <f t="shared" si="30"/>
        <v>否</v>
      </c>
      <c r="G536" s="149" t="str">
        <f t="shared" si="31"/>
        <v>项</v>
      </c>
    </row>
    <row r="537" ht="36" customHeight="1" spans="1:7">
      <c r="A537" s="430">
        <v>2070807</v>
      </c>
      <c r="B537" s="294" t="s">
        <v>498</v>
      </c>
      <c r="C537" s="300"/>
      <c r="D537" s="323"/>
      <c r="E537" s="342" t="str">
        <f t="shared" si="29"/>
        <v/>
      </c>
      <c r="F537" s="262" t="str">
        <f t="shared" si="30"/>
        <v>否</v>
      </c>
      <c r="G537" s="149" t="str">
        <f t="shared" si="31"/>
        <v>项</v>
      </c>
    </row>
    <row r="538" ht="36" customHeight="1" spans="1:7">
      <c r="A538" s="430">
        <v>2070808</v>
      </c>
      <c r="B538" s="294" t="s">
        <v>499</v>
      </c>
      <c r="C538" s="300">
        <v>221</v>
      </c>
      <c r="D538" s="323">
        <v>254</v>
      </c>
      <c r="E538" s="342">
        <f t="shared" si="29"/>
        <v>0.149</v>
      </c>
      <c r="F538" s="262" t="str">
        <f t="shared" si="30"/>
        <v>是</v>
      </c>
      <c r="G538" s="149" t="str">
        <f t="shared" si="31"/>
        <v>项</v>
      </c>
    </row>
    <row r="539" ht="36" customHeight="1" spans="1:7">
      <c r="A539" s="416">
        <v>2070899</v>
      </c>
      <c r="B539" s="294" t="s">
        <v>500</v>
      </c>
      <c r="C539" s="300"/>
      <c r="D539" s="323"/>
      <c r="E539" s="342" t="str">
        <f t="shared" si="29"/>
        <v/>
      </c>
      <c r="F539" s="262" t="str">
        <f t="shared" si="30"/>
        <v>否</v>
      </c>
      <c r="G539" s="149" t="str">
        <f t="shared" si="31"/>
        <v>项</v>
      </c>
    </row>
    <row r="540" ht="36" customHeight="1" spans="1:7">
      <c r="A540" s="415">
        <v>20799</v>
      </c>
      <c r="B540" s="287" t="s">
        <v>501</v>
      </c>
      <c r="C540" s="323"/>
      <c r="D540" s="323">
        <v>64</v>
      </c>
      <c r="E540" s="342" t="str">
        <f t="shared" si="29"/>
        <v/>
      </c>
      <c r="F540" s="262" t="str">
        <f t="shared" si="30"/>
        <v>是</v>
      </c>
      <c r="G540" s="149" t="str">
        <f t="shared" si="31"/>
        <v>款</v>
      </c>
    </row>
    <row r="541" ht="36" customHeight="1" spans="1:7">
      <c r="A541" s="416">
        <v>2079902</v>
      </c>
      <c r="B541" s="294" t="s">
        <v>502</v>
      </c>
      <c r="C541" s="300"/>
      <c r="D541" s="323"/>
      <c r="E541" s="342" t="str">
        <f t="shared" si="29"/>
        <v/>
      </c>
      <c r="F541" s="262" t="str">
        <f t="shared" si="30"/>
        <v>否</v>
      </c>
      <c r="G541" s="149" t="str">
        <f t="shared" si="31"/>
        <v>项</v>
      </c>
    </row>
    <row r="542" ht="36" customHeight="1" spans="1:7">
      <c r="A542" s="416">
        <v>2079903</v>
      </c>
      <c r="B542" s="294" t="s">
        <v>503</v>
      </c>
      <c r="C542" s="300"/>
      <c r="D542" s="323"/>
      <c r="E542" s="342" t="str">
        <f t="shared" si="29"/>
        <v/>
      </c>
      <c r="F542" s="262" t="str">
        <f t="shared" si="30"/>
        <v>否</v>
      </c>
      <c r="G542" s="149" t="str">
        <f t="shared" si="31"/>
        <v>项</v>
      </c>
    </row>
    <row r="543" ht="36" customHeight="1" spans="1:7">
      <c r="A543" s="416">
        <v>2079999</v>
      </c>
      <c r="B543" s="294" t="s">
        <v>504</v>
      </c>
      <c r="C543" s="300"/>
      <c r="D543" s="323">
        <v>64</v>
      </c>
      <c r="E543" s="342" t="str">
        <f t="shared" si="29"/>
        <v/>
      </c>
      <c r="F543" s="262" t="str">
        <f t="shared" si="30"/>
        <v>是</v>
      </c>
      <c r="G543" s="149" t="str">
        <f t="shared" si="31"/>
        <v>项</v>
      </c>
    </row>
    <row r="544" ht="36" customHeight="1" spans="1:7">
      <c r="A544" s="421" t="s">
        <v>505</v>
      </c>
      <c r="B544" s="422" t="s">
        <v>283</v>
      </c>
      <c r="C544" s="423"/>
      <c r="D544" s="323"/>
      <c r="E544" s="342" t="str">
        <f t="shared" si="29"/>
        <v/>
      </c>
      <c r="F544" s="262" t="str">
        <f t="shared" si="30"/>
        <v>否</v>
      </c>
      <c r="G544" s="149" t="str">
        <f t="shared" si="31"/>
        <v>项</v>
      </c>
    </row>
    <row r="545" ht="36" customHeight="1" spans="1:7">
      <c r="A545" s="415">
        <v>208</v>
      </c>
      <c r="B545" s="287" t="s">
        <v>85</v>
      </c>
      <c r="C545" s="323">
        <v>67091</v>
      </c>
      <c r="D545" s="323">
        <v>64808</v>
      </c>
      <c r="E545" s="342">
        <f t="shared" si="29"/>
        <v>-0.034</v>
      </c>
      <c r="F545" s="262" t="str">
        <f t="shared" si="30"/>
        <v>是</v>
      </c>
      <c r="G545" s="149" t="str">
        <f t="shared" si="31"/>
        <v>类</v>
      </c>
    </row>
    <row r="546" ht="36" customHeight="1" spans="1:7">
      <c r="A546" s="415">
        <v>20801</v>
      </c>
      <c r="B546" s="287" t="s">
        <v>506</v>
      </c>
      <c r="C546" s="323">
        <v>1234</v>
      </c>
      <c r="D546" s="323">
        <v>1257</v>
      </c>
      <c r="E546" s="342">
        <f t="shared" si="29"/>
        <v>0.019</v>
      </c>
      <c r="F546" s="262" t="str">
        <f t="shared" si="30"/>
        <v>是</v>
      </c>
      <c r="G546" s="149" t="str">
        <f t="shared" si="31"/>
        <v>款</v>
      </c>
    </row>
    <row r="547" ht="36" customHeight="1" spans="1:7">
      <c r="A547" s="416">
        <v>2080101</v>
      </c>
      <c r="B547" s="294" t="s">
        <v>139</v>
      </c>
      <c r="C547" s="300">
        <v>259</v>
      </c>
      <c r="D547" s="323">
        <v>226</v>
      </c>
      <c r="E547" s="342">
        <f t="shared" si="29"/>
        <v>-0.127</v>
      </c>
      <c r="F547" s="262" t="str">
        <f t="shared" si="30"/>
        <v>是</v>
      </c>
      <c r="G547" s="149" t="str">
        <f t="shared" si="31"/>
        <v>项</v>
      </c>
    </row>
    <row r="548" ht="36" customHeight="1" spans="1:7">
      <c r="A548" s="416">
        <v>2080102</v>
      </c>
      <c r="B548" s="294" t="s">
        <v>140</v>
      </c>
      <c r="C548" s="300"/>
      <c r="D548" s="323"/>
      <c r="E548" s="342" t="str">
        <f t="shared" si="29"/>
        <v/>
      </c>
      <c r="F548" s="262" t="str">
        <f t="shared" si="30"/>
        <v>否</v>
      </c>
      <c r="G548" s="149" t="str">
        <f t="shared" si="31"/>
        <v>项</v>
      </c>
    </row>
    <row r="549" ht="36" customHeight="1" spans="1:7">
      <c r="A549" s="416">
        <v>2080103</v>
      </c>
      <c r="B549" s="294" t="s">
        <v>141</v>
      </c>
      <c r="C549" s="300"/>
      <c r="D549" s="323"/>
      <c r="E549" s="342" t="str">
        <f t="shared" si="29"/>
        <v/>
      </c>
      <c r="F549" s="262" t="str">
        <f t="shared" si="30"/>
        <v>否</v>
      </c>
      <c r="G549" s="149" t="str">
        <f t="shared" si="31"/>
        <v>项</v>
      </c>
    </row>
    <row r="550" ht="36" customHeight="1" spans="1:7">
      <c r="A550" s="416">
        <v>2080104</v>
      </c>
      <c r="B550" s="294" t="s">
        <v>507</v>
      </c>
      <c r="C550" s="300"/>
      <c r="D550" s="323"/>
      <c r="E550" s="342" t="str">
        <f t="shared" si="29"/>
        <v/>
      </c>
      <c r="F550" s="262" t="str">
        <f t="shared" si="30"/>
        <v>否</v>
      </c>
      <c r="G550" s="149" t="str">
        <f t="shared" si="31"/>
        <v>项</v>
      </c>
    </row>
    <row r="551" ht="36" customHeight="1" spans="1:7">
      <c r="A551" s="416">
        <v>2080105</v>
      </c>
      <c r="B551" s="294" t="s">
        <v>508</v>
      </c>
      <c r="C551" s="300"/>
      <c r="D551" s="323"/>
      <c r="E551" s="342" t="str">
        <f t="shared" si="29"/>
        <v/>
      </c>
      <c r="F551" s="262" t="str">
        <f t="shared" si="30"/>
        <v>否</v>
      </c>
      <c r="G551" s="149" t="str">
        <f t="shared" si="31"/>
        <v>项</v>
      </c>
    </row>
    <row r="552" ht="36" customHeight="1" spans="1:7">
      <c r="A552" s="416">
        <v>2080106</v>
      </c>
      <c r="B552" s="294" t="s">
        <v>509</v>
      </c>
      <c r="C552" s="300"/>
      <c r="D552" s="323"/>
      <c r="E552" s="342" t="str">
        <f t="shared" si="29"/>
        <v/>
      </c>
      <c r="F552" s="262" t="str">
        <f t="shared" si="30"/>
        <v>否</v>
      </c>
      <c r="G552" s="149" t="str">
        <f t="shared" si="31"/>
        <v>项</v>
      </c>
    </row>
    <row r="553" ht="36" customHeight="1" spans="1:7">
      <c r="A553" s="416">
        <v>2080107</v>
      </c>
      <c r="B553" s="294" t="s">
        <v>510</v>
      </c>
      <c r="C553" s="300"/>
      <c r="D553" s="323"/>
      <c r="E553" s="342" t="str">
        <f t="shared" si="29"/>
        <v/>
      </c>
      <c r="F553" s="262" t="str">
        <f t="shared" si="30"/>
        <v>否</v>
      </c>
      <c r="G553" s="149" t="str">
        <f t="shared" si="31"/>
        <v>项</v>
      </c>
    </row>
    <row r="554" ht="36" customHeight="1" spans="1:7">
      <c r="A554" s="416">
        <v>2080108</v>
      </c>
      <c r="B554" s="294" t="s">
        <v>180</v>
      </c>
      <c r="C554" s="300"/>
      <c r="D554" s="323"/>
      <c r="E554" s="342" t="str">
        <f t="shared" si="29"/>
        <v/>
      </c>
      <c r="F554" s="262" t="str">
        <f t="shared" si="30"/>
        <v>否</v>
      </c>
      <c r="G554" s="149" t="str">
        <f t="shared" si="31"/>
        <v>项</v>
      </c>
    </row>
    <row r="555" ht="36" customHeight="1" spans="1:7">
      <c r="A555" s="416">
        <v>2080109</v>
      </c>
      <c r="B555" s="294" t="s">
        <v>511</v>
      </c>
      <c r="C555" s="300">
        <v>566</v>
      </c>
      <c r="D555" s="323">
        <v>607</v>
      </c>
      <c r="E555" s="342">
        <f t="shared" si="29"/>
        <v>0.072</v>
      </c>
      <c r="F555" s="262" t="str">
        <f t="shared" si="30"/>
        <v>是</v>
      </c>
      <c r="G555" s="149" t="str">
        <f t="shared" si="31"/>
        <v>项</v>
      </c>
    </row>
    <row r="556" ht="36" customHeight="1" spans="1:7">
      <c r="A556" s="416">
        <v>2080110</v>
      </c>
      <c r="B556" s="294" t="s">
        <v>512</v>
      </c>
      <c r="C556" s="300"/>
      <c r="D556" s="323"/>
      <c r="E556" s="342" t="str">
        <f t="shared" si="29"/>
        <v/>
      </c>
      <c r="F556" s="262" t="str">
        <f t="shared" si="30"/>
        <v>否</v>
      </c>
      <c r="G556" s="149" t="str">
        <f t="shared" si="31"/>
        <v>项</v>
      </c>
    </row>
    <row r="557" ht="36" customHeight="1" spans="1:7">
      <c r="A557" s="416">
        <v>2080111</v>
      </c>
      <c r="B557" s="294" t="s">
        <v>513</v>
      </c>
      <c r="C557" s="300"/>
      <c r="D557" s="323"/>
      <c r="E557" s="342" t="str">
        <f t="shared" si="29"/>
        <v/>
      </c>
      <c r="F557" s="262" t="str">
        <f t="shared" si="30"/>
        <v>否</v>
      </c>
      <c r="G557" s="149" t="str">
        <f t="shared" si="31"/>
        <v>项</v>
      </c>
    </row>
    <row r="558" ht="36" customHeight="1" spans="1:7">
      <c r="A558" s="416">
        <v>2080112</v>
      </c>
      <c r="B558" s="294" t="s">
        <v>514</v>
      </c>
      <c r="C558" s="300"/>
      <c r="D558" s="323"/>
      <c r="E558" s="342" t="str">
        <f t="shared" si="29"/>
        <v/>
      </c>
      <c r="F558" s="262" t="str">
        <f t="shared" si="30"/>
        <v>否</v>
      </c>
      <c r="G558" s="149" t="str">
        <f t="shared" si="31"/>
        <v>项</v>
      </c>
    </row>
    <row r="559" ht="36" customHeight="1" spans="1:7">
      <c r="A559" s="418">
        <v>2080113</v>
      </c>
      <c r="B559" s="428" t="s">
        <v>204</v>
      </c>
      <c r="C559" s="300"/>
      <c r="D559" s="323"/>
      <c r="E559" s="342" t="str">
        <f t="shared" si="29"/>
        <v/>
      </c>
      <c r="F559" s="262" t="str">
        <f t="shared" si="30"/>
        <v>否</v>
      </c>
      <c r="G559" s="149" t="str">
        <f t="shared" si="31"/>
        <v>项</v>
      </c>
    </row>
    <row r="560" ht="36" customHeight="1" spans="1:7">
      <c r="A560" s="418">
        <v>2080114</v>
      </c>
      <c r="B560" s="428" t="s">
        <v>205</v>
      </c>
      <c r="C560" s="300"/>
      <c r="D560" s="323"/>
      <c r="E560" s="342" t="str">
        <f t="shared" si="29"/>
        <v/>
      </c>
      <c r="F560" s="262" t="str">
        <f t="shared" si="30"/>
        <v>否</v>
      </c>
      <c r="G560" s="149" t="str">
        <f t="shared" si="31"/>
        <v>项</v>
      </c>
    </row>
    <row r="561" ht="36" customHeight="1" spans="1:7">
      <c r="A561" s="418">
        <v>2080115</v>
      </c>
      <c r="B561" s="428" t="s">
        <v>206</v>
      </c>
      <c r="C561" s="300"/>
      <c r="D561" s="323"/>
      <c r="E561" s="342" t="str">
        <f t="shared" si="29"/>
        <v/>
      </c>
      <c r="F561" s="262" t="str">
        <f t="shared" si="30"/>
        <v>否</v>
      </c>
      <c r="G561" s="149" t="str">
        <f t="shared" si="31"/>
        <v>项</v>
      </c>
    </row>
    <row r="562" ht="36" customHeight="1" spans="1:7">
      <c r="A562" s="418">
        <v>2080116</v>
      </c>
      <c r="B562" s="428" t="s">
        <v>207</v>
      </c>
      <c r="C562" s="300"/>
      <c r="D562" s="323"/>
      <c r="E562" s="342" t="str">
        <f t="shared" si="29"/>
        <v/>
      </c>
      <c r="F562" s="262" t="str">
        <f t="shared" si="30"/>
        <v>否</v>
      </c>
      <c r="G562" s="149" t="str">
        <f t="shared" si="31"/>
        <v>项</v>
      </c>
    </row>
    <row r="563" ht="36" customHeight="1" spans="1:7">
      <c r="A563" s="418">
        <v>2080150</v>
      </c>
      <c r="B563" s="428" t="s">
        <v>148</v>
      </c>
      <c r="C563" s="300">
        <v>108</v>
      </c>
      <c r="D563" s="323">
        <v>135</v>
      </c>
      <c r="E563" s="342">
        <f t="shared" si="29"/>
        <v>0.25</v>
      </c>
      <c r="F563" s="262" t="str">
        <f t="shared" si="30"/>
        <v>是</v>
      </c>
      <c r="G563" s="149" t="str">
        <f t="shared" si="31"/>
        <v>项</v>
      </c>
    </row>
    <row r="564" ht="36" customHeight="1" spans="1:7">
      <c r="A564" s="416">
        <v>2080199</v>
      </c>
      <c r="B564" s="294" t="s">
        <v>515</v>
      </c>
      <c r="C564" s="300">
        <v>301</v>
      </c>
      <c r="D564" s="323">
        <v>289</v>
      </c>
      <c r="E564" s="342">
        <f t="shared" si="29"/>
        <v>-0.04</v>
      </c>
      <c r="F564" s="262" t="str">
        <f t="shared" si="30"/>
        <v>是</v>
      </c>
      <c r="G564" s="149" t="str">
        <f t="shared" si="31"/>
        <v>项</v>
      </c>
    </row>
    <row r="565" ht="36" customHeight="1" spans="1:7">
      <c r="A565" s="415">
        <v>20802</v>
      </c>
      <c r="B565" s="287" t="s">
        <v>516</v>
      </c>
      <c r="C565" s="323">
        <v>1060</v>
      </c>
      <c r="D565" s="323">
        <v>602</v>
      </c>
      <c r="E565" s="342">
        <f t="shared" si="29"/>
        <v>-0.432</v>
      </c>
      <c r="F565" s="262" t="str">
        <f t="shared" si="30"/>
        <v>是</v>
      </c>
      <c r="G565" s="149" t="str">
        <f t="shared" si="31"/>
        <v>款</v>
      </c>
    </row>
    <row r="566" ht="36" customHeight="1" spans="1:7">
      <c r="A566" s="416">
        <v>2080201</v>
      </c>
      <c r="B566" s="294" t="s">
        <v>139</v>
      </c>
      <c r="C566" s="300">
        <v>350</v>
      </c>
      <c r="D566" s="323">
        <v>373</v>
      </c>
      <c r="E566" s="342">
        <f t="shared" si="29"/>
        <v>0.066</v>
      </c>
      <c r="F566" s="262" t="str">
        <f t="shared" si="30"/>
        <v>是</v>
      </c>
      <c r="G566" s="149" t="str">
        <f t="shared" si="31"/>
        <v>项</v>
      </c>
    </row>
    <row r="567" ht="36" customHeight="1" spans="1:7">
      <c r="A567" s="416">
        <v>2080202</v>
      </c>
      <c r="B567" s="294" t="s">
        <v>140</v>
      </c>
      <c r="C567" s="300"/>
      <c r="D567" s="323"/>
      <c r="E567" s="342" t="str">
        <f t="shared" si="29"/>
        <v/>
      </c>
      <c r="F567" s="262" t="str">
        <f t="shared" si="30"/>
        <v>否</v>
      </c>
      <c r="G567" s="149" t="str">
        <f t="shared" si="31"/>
        <v>项</v>
      </c>
    </row>
    <row r="568" ht="36" customHeight="1" spans="1:7">
      <c r="A568" s="416">
        <v>2080203</v>
      </c>
      <c r="B568" s="294" t="s">
        <v>141</v>
      </c>
      <c r="C568" s="300"/>
      <c r="D568" s="323"/>
      <c r="E568" s="342" t="str">
        <f t="shared" si="29"/>
        <v/>
      </c>
      <c r="F568" s="262" t="str">
        <f t="shared" si="30"/>
        <v>否</v>
      </c>
      <c r="G568" s="149" t="str">
        <f t="shared" si="31"/>
        <v>项</v>
      </c>
    </row>
    <row r="569" ht="36" customHeight="1" spans="1:7">
      <c r="A569" s="416">
        <v>2080206</v>
      </c>
      <c r="B569" s="294" t="s">
        <v>517</v>
      </c>
      <c r="C569" s="300"/>
      <c r="D569" s="323"/>
      <c r="E569" s="342" t="str">
        <f t="shared" si="29"/>
        <v/>
      </c>
      <c r="F569" s="262" t="str">
        <f t="shared" si="30"/>
        <v>否</v>
      </c>
      <c r="G569" s="149" t="str">
        <f t="shared" si="31"/>
        <v>项</v>
      </c>
    </row>
    <row r="570" ht="36" customHeight="1" spans="1:7">
      <c r="A570" s="416">
        <v>2080207</v>
      </c>
      <c r="B570" s="294" t="s">
        <v>518</v>
      </c>
      <c r="C570" s="300"/>
      <c r="D570" s="323"/>
      <c r="E570" s="342" t="str">
        <f t="shared" si="29"/>
        <v/>
      </c>
      <c r="F570" s="262" t="str">
        <f t="shared" si="30"/>
        <v>否</v>
      </c>
      <c r="G570" s="149" t="str">
        <f t="shared" si="31"/>
        <v>项</v>
      </c>
    </row>
    <row r="571" ht="36" customHeight="1" spans="1:7">
      <c r="A571" s="416">
        <v>2080208</v>
      </c>
      <c r="B571" s="294" t="s">
        <v>519</v>
      </c>
      <c r="C571" s="300"/>
      <c r="D571" s="323"/>
      <c r="E571" s="342" t="str">
        <f t="shared" si="29"/>
        <v/>
      </c>
      <c r="F571" s="262" t="str">
        <f t="shared" si="30"/>
        <v>否</v>
      </c>
      <c r="G571" s="149" t="str">
        <f t="shared" si="31"/>
        <v>项</v>
      </c>
    </row>
    <row r="572" ht="36" customHeight="1" spans="1:7">
      <c r="A572" s="416">
        <v>2080299</v>
      </c>
      <c r="B572" s="294" t="s">
        <v>520</v>
      </c>
      <c r="C572" s="300">
        <v>710</v>
      </c>
      <c r="D572" s="323">
        <v>229</v>
      </c>
      <c r="E572" s="342">
        <f t="shared" si="29"/>
        <v>-0.677</v>
      </c>
      <c r="F572" s="262" t="str">
        <f t="shared" si="30"/>
        <v>是</v>
      </c>
      <c r="G572" s="149" t="str">
        <f t="shared" si="31"/>
        <v>项</v>
      </c>
    </row>
    <row r="573" ht="36" customHeight="1" spans="1:7">
      <c r="A573" s="415">
        <v>20804</v>
      </c>
      <c r="B573" s="287" t="s">
        <v>521</v>
      </c>
      <c r="C573" s="323"/>
      <c r="D573" s="323"/>
      <c r="E573" s="342" t="str">
        <f t="shared" si="29"/>
        <v/>
      </c>
      <c r="F573" s="262" t="str">
        <f t="shared" si="30"/>
        <v>否</v>
      </c>
      <c r="G573" s="149" t="str">
        <f t="shared" si="31"/>
        <v>款</v>
      </c>
    </row>
    <row r="574" ht="36" customHeight="1" spans="1:7">
      <c r="A574" s="416">
        <v>2080402</v>
      </c>
      <c r="B574" s="294" t="s">
        <v>522</v>
      </c>
      <c r="C574" s="300"/>
      <c r="D574" s="323"/>
      <c r="E574" s="342" t="str">
        <f t="shared" si="29"/>
        <v/>
      </c>
      <c r="F574" s="262" t="str">
        <f t="shared" si="30"/>
        <v>否</v>
      </c>
      <c r="G574" s="149" t="str">
        <f t="shared" si="31"/>
        <v>项</v>
      </c>
    </row>
    <row r="575" ht="36" customHeight="1" spans="1:7">
      <c r="A575" s="415">
        <v>20805</v>
      </c>
      <c r="B575" s="287" t="s">
        <v>523</v>
      </c>
      <c r="C575" s="323">
        <v>38698</v>
      </c>
      <c r="D575" s="323">
        <v>40964</v>
      </c>
      <c r="E575" s="342">
        <f t="shared" si="29"/>
        <v>0.059</v>
      </c>
      <c r="F575" s="262" t="str">
        <f t="shared" si="30"/>
        <v>是</v>
      </c>
      <c r="G575" s="149" t="str">
        <f t="shared" si="31"/>
        <v>款</v>
      </c>
    </row>
    <row r="576" ht="36" customHeight="1" spans="1:7">
      <c r="A576" s="416">
        <v>2080501</v>
      </c>
      <c r="B576" s="294" t="s">
        <v>524</v>
      </c>
      <c r="C576" s="300">
        <v>2036</v>
      </c>
      <c r="D576" s="323">
        <v>1966</v>
      </c>
      <c r="E576" s="342">
        <f t="shared" si="29"/>
        <v>-0.034</v>
      </c>
      <c r="F576" s="262" t="str">
        <f t="shared" si="30"/>
        <v>是</v>
      </c>
      <c r="G576" s="149" t="str">
        <f t="shared" si="31"/>
        <v>项</v>
      </c>
    </row>
    <row r="577" ht="36" customHeight="1" spans="1:7">
      <c r="A577" s="416">
        <v>2080502</v>
      </c>
      <c r="B577" s="294" t="s">
        <v>525</v>
      </c>
      <c r="C577" s="300">
        <v>3809</v>
      </c>
      <c r="D577" s="323">
        <v>3953</v>
      </c>
      <c r="E577" s="342">
        <f t="shared" si="29"/>
        <v>0.038</v>
      </c>
      <c r="F577" s="262" t="str">
        <f t="shared" si="30"/>
        <v>是</v>
      </c>
      <c r="G577" s="149" t="str">
        <f t="shared" si="31"/>
        <v>项</v>
      </c>
    </row>
    <row r="578" ht="36" customHeight="1" spans="1:7">
      <c r="A578" s="416">
        <v>2080503</v>
      </c>
      <c r="B578" s="294" t="s">
        <v>526</v>
      </c>
      <c r="C578" s="300"/>
      <c r="D578" s="323"/>
      <c r="E578" s="342" t="str">
        <f t="shared" si="29"/>
        <v/>
      </c>
      <c r="F578" s="262" t="str">
        <f t="shared" si="30"/>
        <v>否</v>
      </c>
      <c r="G578" s="149" t="str">
        <f t="shared" si="31"/>
        <v>项</v>
      </c>
    </row>
    <row r="579" ht="36" customHeight="1" spans="1:7">
      <c r="A579" s="416">
        <v>2080505</v>
      </c>
      <c r="B579" s="294" t="s">
        <v>527</v>
      </c>
      <c r="C579" s="300">
        <v>10104</v>
      </c>
      <c r="D579" s="323">
        <v>10846</v>
      </c>
      <c r="E579" s="342">
        <f t="shared" si="29"/>
        <v>0.073</v>
      </c>
      <c r="F579" s="262" t="str">
        <f t="shared" si="30"/>
        <v>是</v>
      </c>
      <c r="G579" s="149" t="str">
        <f t="shared" si="31"/>
        <v>项</v>
      </c>
    </row>
    <row r="580" ht="36" customHeight="1" spans="1:7">
      <c r="A580" s="416">
        <v>2080506</v>
      </c>
      <c r="B580" s="294" t="s">
        <v>528</v>
      </c>
      <c r="C580" s="300">
        <v>2748</v>
      </c>
      <c r="D580" s="323">
        <v>3457</v>
      </c>
      <c r="E580" s="342">
        <f t="shared" si="29"/>
        <v>0.258</v>
      </c>
      <c r="F580" s="262" t="str">
        <f t="shared" si="30"/>
        <v>是</v>
      </c>
      <c r="G580" s="149" t="str">
        <f t="shared" si="31"/>
        <v>项</v>
      </c>
    </row>
    <row r="581" ht="36" customHeight="1" spans="1:7">
      <c r="A581" s="416">
        <v>2080507</v>
      </c>
      <c r="B581" s="294" t="s">
        <v>529</v>
      </c>
      <c r="C581" s="300">
        <v>15608</v>
      </c>
      <c r="D581" s="323">
        <v>16470</v>
      </c>
      <c r="E581" s="342">
        <f t="shared" si="29"/>
        <v>0.055</v>
      </c>
      <c r="F581" s="262" t="str">
        <f t="shared" si="30"/>
        <v>是</v>
      </c>
      <c r="G581" s="149" t="str">
        <f t="shared" si="31"/>
        <v>项</v>
      </c>
    </row>
    <row r="582" ht="36" customHeight="1" spans="1:7">
      <c r="A582" s="418">
        <v>2080508</v>
      </c>
      <c r="B582" s="428" t="s">
        <v>530</v>
      </c>
      <c r="C582" s="300"/>
      <c r="D582" s="323"/>
      <c r="E582" s="342" t="str">
        <f t="shared" si="29"/>
        <v/>
      </c>
      <c r="F582" s="262" t="str">
        <f t="shared" si="30"/>
        <v>否</v>
      </c>
      <c r="G582" s="149" t="str">
        <f t="shared" si="31"/>
        <v>项</v>
      </c>
    </row>
    <row r="583" ht="36" customHeight="1" spans="1:7">
      <c r="A583" s="416">
        <v>2080599</v>
      </c>
      <c r="B583" s="294" t="s">
        <v>531</v>
      </c>
      <c r="C583" s="300">
        <v>4393</v>
      </c>
      <c r="D583" s="323">
        <v>4272</v>
      </c>
      <c r="E583" s="342">
        <f t="shared" si="29"/>
        <v>-0.028</v>
      </c>
      <c r="F583" s="262" t="str">
        <f t="shared" si="30"/>
        <v>是</v>
      </c>
      <c r="G583" s="149" t="str">
        <f t="shared" si="31"/>
        <v>项</v>
      </c>
    </row>
    <row r="584" ht="36" customHeight="1" spans="1:7">
      <c r="A584" s="415">
        <v>20806</v>
      </c>
      <c r="B584" s="287" t="s">
        <v>532</v>
      </c>
      <c r="C584" s="323"/>
      <c r="D584" s="323"/>
      <c r="E584" s="342" t="str">
        <f t="shared" ref="E584:E647" si="32">IF(C584&gt;0,D584/C584-1,IF(C584&lt;0,-(D584/C584-1),""))</f>
        <v/>
      </c>
      <c r="F584" s="262" t="str">
        <f t="shared" si="30"/>
        <v>否</v>
      </c>
      <c r="G584" s="149" t="str">
        <f t="shared" si="31"/>
        <v>款</v>
      </c>
    </row>
    <row r="585" ht="36" customHeight="1" spans="1:7">
      <c r="A585" s="416">
        <v>2080601</v>
      </c>
      <c r="B585" s="294" t="s">
        <v>533</v>
      </c>
      <c r="C585" s="300"/>
      <c r="D585" s="323"/>
      <c r="E585" s="342" t="str">
        <f t="shared" si="32"/>
        <v/>
      </c>
      <c r="F585" s="262" t="str">
        <f t="shared" ref="F585:F648" si="33">IF(LEN(A585)=3,"是",IF(B585&lt;&gt;"",IF(SUM(C585:D585)&lt;&gt;0,"是","否"),"是"))</f>
        <v>否</v>
      </c>
      <c r="G585" s="149" t="str">
        <f t="shared" ref="G585:G648" si="34">IF(LEN(A585)=3,"类",IF(LEN(A585)=5,"款","项"))</f>
        <v>项</v>
      </c>
    </row>
    <row r="586" ht="36" customHeight="1" spans="1:7">
      <c r="A586" s="416">
        <v>2080602</v>
      </c>
      <c r="B586" s="294" t="s">
        <v>534</v>
      </c>
      <c r="C586" s="300"/>
      <c r="D586" s="323"/>
      <c r="E586" s="342" t="str">
        <f t="shared" si="32"/>
        <v/>
      </c>
      <c r="F586" s="262" t="str">
        <f t="shared" si="33"/>
        <v>否</v>
      </c>
      <c r="G586" s="149" t="str">
        <f t="shared" si="34"/>
        <v>项</v>
      </c>
    </row>
    <row r="587" ht="36" customHeight="1" spans="1:7">
      <c r="A587" s="416">
        <v>2080699</v>
      </c>
      <c r="B587" s="294" t="s">
        <v>535</v>
      </c>
      <c r="C587" s="300"/>
      <c r="D587" s="323"/>
      <c r="E587" s="342" t="str">
        <f t="shared" si="32"/>
        <v/>
      </c>
      <c r="F587" s="262" t="str">
        <f t="shared" si="33"/>
        <v>否</v>
      </c>
      <c r="G587" s="149" t="str">
        <f t="shared" si="34"/>
        <v>项</v>
      </c>
    </row>
    <row r="588" ht="36" customHeight="1" spans="1:7">
      <c r="A588" s="415">
        <v>20807</v>
      </c>
      <c r="B588" s="287" t="s">
        <v>536</v>
      </c>
      <c r="C588" s="323">
        <v>570</v>
      </c>
      <c r="D588" s="323">
        <v>1586</v>
      </c>
      <c r="E588" s="342">
        <f t="shared" si="32"/>
        <v>1.782</v>
      </c>
      <c r="F588" s="262" t="str">
        <f t="shared" si="33"/>
        <v>是</v>
      </c>
      <c r="G588" s="149" t="str">
        <f t="shared" si="34"/>
        <v>款</v>
      </c>
    </row>
    <row r="589" ht="36" customHeight="1" spans="1:7">
      <c r="A589" s="416">
        <v>2080701</v>
      </c>
      <c r="B589" s="294" t="s">
        <v>537</v>
      </c>
      <c r="C589" s="300">
        <v>156</v>
      </c>
      <c r="D589" s="323">
        <v>288</v>
      </c>
      <c r="E589" s="342">
        <f t="shared" si="32"/>
        <v>0.846</v>
      </c>
      <c r="F589" s="262" t="str">
        <f t="shared" si="33"/>
        <v>是</v>
      </c>
      <c r="G589" s="149" t="str">
        <f t="shared" si="34"/>
        <v>项</v>
      </c>
    </row>
    <row r="590" ht="36" customHeight="1" spans="1:7">
      <c r="A590" s="416">
        <v>2080702</v>
      </c>
      <c r="B590" s="294" t="s">
        <v>538</v>
      </c>
      <c r="C590" s="300">
        <v>71</v>
      </c>
      <c r="D590" s="323">
        <v>383</v>
      </c>
      <c r="E590" s="342">
        <f t="shared" si="32"/>
        <v>4.394</v>
      </c>
      <c r="F590" s="262" t="str">
        <f t="shared" si="33"/>
        <v>是</v>
      </c>
      <c r="G590" s="149" t="str">
        <f t="shared" si="34"/>
        <v>项</v>
      </c>
    </row>
    <row r="591" ht="36" customHeight="1" spans="1:7">
      <c r="A591" s="416">
        <v>2080704</v>
      </c>
      <c r="B591" s="294" t="s">
        <v>539</v>
      </c>
      <c r="C591" s="300">
        <v>110</v>
      </c>
      <c r="D591" s="323">
        <v>267</v>
      </c>
      <c r="E591" s="342">
        <f t="shared" si="32"/>
        <v>1.427</v>
      </c>
      <c r="F591" s="262" t="str">
        <f t="shared" si="33"/>
        <v>是</v>
      </c>
      <c r="G591" s="149" t="str">
        <f t="shared" si="34"/>
        <v>项</v>
      </c>
    </row>
    <row r="592" ht="36" customHeight="1" spans="1:7">
      <c r="A592" s="416">
        <v>2080705</v>
      </c>
      <c r="B592" s="294" t="s">
        <v>540</v>
      </c>
      <c r="C592" s="300">
        <v>62</v>
      </c>
      <c r="D592" s="323">
        <v>292</v>
      </c>
      <c r="E592" s="342">
        <f t="shared" si="32"/>
        <v>3.71</v>
      </c>
      <c r="F592" s="262" t="str">
        <f t="shared" si="33"/>
        <v>是</v>
      </c>
      <c r="G592" s="149" t="str">
        <f t="shared" si="34"/>
        <v>项</v>
      </c>
    </row>
    <row r="593" ht="36" customHeight="1" spans="1:7">
      <c r="A593" s="416">
        <v>2080709</v>
      </c>
      <c r="B593" s="294" t="s">
        <v>541</v>
      </c>
      <c r="C593" s="300"/>
      <c r="D593" s="323"/>
      <c r="E593" s="342" t="str">
        <f t="shared" si="32"/>
        <v/>
      </c>
      <c r="F593" s="262" t="str">
        <f t="shared" si="33"/>
        <v>否</v>
      </c>
      <c r="G593" s="149" t="str">
        <f t="shared" si="34"/>
        <v>项</v>
      </c>
    </row>
    <row r="594" ht="36" customHeight="1" spans="1:7">
      <c r="A594" s="416">
        <v>2080711</v>
      </c>
      <c r="B594" s="294" t="s">
        <v>542</v>
      </c>
      <c r="C594" s="300">
        <v>119</v>
      </c>
      <c r="D594" s="323">
        <v>211</v>
      </c>
      <c r="E594" s="342">
        <f t="shared" si="32"/>
        <v>0.773</v>
      </c>
      <c r="F594" s="262" t="str">
        <f t="shared" si="33"/>
        <v>是</v>
      </c>
      <c r="G594" s="149" t="str">
        <f t="shared" si="34"/>
        <v>项</v>
      </c>
    </row>
    <row r="595" ht="36" customHeight="1" spans="1:7">
      <c r="A595" s="416">
        <v>2080712</v>
      </c>
      <c r="B595" s="294" t="s">
        <v>543</v>
      </c>
      <c r="C595" s="300"/>
      <c r="D595" s="323"/>
      <c r="E595" s="342" t="str">
        <f t="shared" si="32"/>
        <v/>
      </c>
      <c r="F595" s="262" t="str">
        <f t="shared" si="33"/>
        <v>否</v>
      </c>
      <c r="G595" s="149" t="str">
        <f t="shared" si="34"/>
        <v>项</v>
      </c>
    </row>
    <row r="596" ht="36" customHeight="1" spans="1:7">
      <c r="A596" s="416">
        <v>2080713</v>
      </c>
      <c r="B596" s="294" t="s">
        <v>544</v>
      </c>
      <c r="C596" s="300"/>
      <c r="D596" s="323"/>
      <c r="E596" s="342" t="str">
        <f t="shared" si="32"/>
        <v/>
      </c>
      <c r="F596" s="262" t="str">
        <f t="shared" si="33"/>
        <v>否</v>
      </c>
      <c r="G596" s="149" t="str">
        <f t="shared" si="34"/>
        <v>项</v>
      </c>
    </row>
    <row r="597" ht="36" customHeight="1" spans="1:7">
      <c r="A597" s="416">
        <v>2080799</v>
      </c>
      <c r="B597" s="294" t="s">
        <v>545</v>
      </c>
      <c r="C597" s="300">
        <v>52</v>
      </c>
      <c r="D597" s="323">
        <v>145</v>
      </c>
      <c r="E597" s="342">
        <f t="shared" si="32"/>
        <v>1.788</v>
      </c>
      <c r="F597" s="262" t="str">
        <f t="shared" si="33"/>
        <v>是</v>
      </c>
      <c r="G597" s="149" t="str">
        <f t="shared" si="34"/>
        <v>项</v>
      </c>
    </row>
    <row r="598" ht="36" customHeight="1" spans="1:7">
      <c r="A598" s="415">
        <v>20808</v>
      </c>
      <c r="B598" s="287" t="s">
        <v>546</v>
      </c>
      <c r="C598" s="323">
        <v>7189</v>
      </c>
      <c r="D598" s="323">
        <v>6362</v>
      </c>
      <c r="E598" s="342">
        <f t="shared" si="32"/>
        <v>-0.115</v>
      </c>
      <c r="F598" s="262" t="str">
        <f t="shared" si="33"/>
        <v>是</v>
      </c>
      <c r="G598" s="149" t="str">
        <f t="shared" si="34"/>
        <v>款</v>
      </c>
    </row>
    <row r="599" ht="36" customHeight="1" spans="1:7">
      <c r="A599" s="416">
        <v>2080801</v>
      </c>
      <c r="B599" s="294" t="s">
        <v>547</v>
      </c>
      <c r="C599" s="300">
        <v>2404</v>
      </c>
      <c r="D599" s="323">
        <v>2453</v>
      </c>
      <c r="E599" s="342">
        <f t="shared" si="32"/>
        <v>0.02</v>
      </c>
      <c r="F599" s="262" t="str">
        <f t="shared" si="33"/>
        <v>是</v>
      </c>
      <c r="G599" s="149" t="str">
        <f t="shared" si="34"/>
        <v>项</v>
      </c>
    </row>
    <row r="600" ht="36" customHeight="1" spans="1:7">
      <c r="A600" s="416">
        <v>2080802</v>
      </c>
      <c r="B600" s="294" t="s">
        <v>548</v>
      </c>
      <c r="C600" s="300">
        <v>720</v>
      </c>
      <c r="D600" s="323">
        <v>660</v>
      </c>
      <c r="E600" s="342">
        <f t="shared" si="32"/>
        <v>-0.083</v>
      </c>
      <c r="F600" s="262" t="str">
        <f t="shared" si="33"/>
        <v>是</v>
      </c>
      <c r="G600" s="149" t="str">
        <f t="shared" si="34"/>
        <v>项</v>
      </c>
    </row>
    <row r="601" ht="36" customHeight="1" spans="1:7">
      <c r="A601" s="416">
        <v>2080803</v>
      </c>
      <c r="B601" s="294" t="s">
        <v>549</v>
      </c>
      <c r="C601" s="300">
        <v>266</v>
      </c>
      <c r="D601" s="323">
        <v>281</v>
      </c>
      <c r="E601" s="342">
        <f t="shared" si="32"/>
        <v>0.056</v>
      </c>
      <c r="F601" s="262" t="str">
        <f t="shared" si="33"/>
        <v>是</v>
      </c>
      <c r="G601" s="149" t="str">
        <f t="shared" si="34"/>
        <v>项</v>
      </c>
    </row>
    <row r="602" s="381" customFormat="1" ht="36" customHeight="1" spans="1:7">
      <c r="A602" s="416">
        <v>2080804</v>
      </c>
      <c r="B602" s="294" t="s">
        <v>550</v>
      </c>
      <c r="C602" s="300"/>
      <c r="D602" s="323"/>
      <c r="E602" s="342" t="str">
        <f t="shared" si="32"/>
        <v/>
      </c>
      <c r="F602" s="262" t="str">
        <f t="shared" si="33"/>
        <v>否</v>
      </c>
      <c r="G602" s="149" t="str">
        <f t="shared" si="34"/>
        <v>项</v>
      </c>
    </row>
    <row r="603" ht="36" customHeight="1" spans="1:7">
      <c r="A603" s="416">
        <v>2080805</v>
      </c>
      <c r="B603" s="294" t="s">
        <v>551</v>
      </c>
      <c r="C603" s="300">
        <v>467</v>
      </c>
      <c r="D603" s="323">
        <v>420</v>
      </c>
      <c r="E603" s="342">
        <f t="shared" si="32"/>
        <v>-0.101</v>
      </c>
      <c r="F603" s="262" t="str">
        <f t="shared" si="33"/>
        <v>是</v>
      </c>
      <c r="G603" s="149" t="str">
        <f t="shared" si="34"/>
        <v>项</v>
      </c>
    </row>
    <row r="604" ht="36" customHeight="1" spans="1:7">
      <c r="A604" s="416">
        <v>2080806</v>
      </c>
      <c r="B604" s="294" t="s">
        <v>552</v>
      </c>
      <c r="C604" s="300"/>
      <c r="D604" s="323"/>
      <c r="E604" s="342" t="str">
        <f t="shared" si="32"/>
        <v/>
      </c>
      <c r="F604" s="262" t="str">
        <f t="shared" si="33"/>
        <v>否</v>
      </c>
      <c r="G604" s="149" t="str">
        <f t="shared" si="34"/>
        <v>项</v>
      </c>
    </row>
    <row r="605" ht="36" customHeight="1" spans="1:7">
      <c r="A605" s="416">
        <v>2080899</v>
      </c>
      <c r="B605" s="294" t="s">
        <v>553</v>
      </c>
      <c r="C605" s="300">
        <v>3332</v>
      </c>
      <c r="D605" s="323">
        <v>2548</v>
      </c>
      <c r="E605" s="342">
        <f t="shared" si="32"/>
        <v>-0.235</v>
      </c>
      <c r="F605" s="262" t="str">
        <f t="shared" si="33"/>
        <v>是</v>
      </c>
      <c r="G605" s="149" t="str">
        <f t="shared" si="34"/>
        <v>项</v>
      </c>
    </row>
    <row r="606" ht="36" customHeight="1" spans="1:7">
      <c r="A606" s="415">
        <v>20809</v>
      </c>
      <c r="B606" s="287" t="s">
        <v>554</v>
      </c>
      <c r="C606" s="323">
        <v>1190</v>
      </c>
      <c r="D606" s="323">
        <v>1243</v>
      </c>
      <c r="E606" s="342">
        <f t="shared" si="32"/>
        <v>0.045</v>
      </c>
      <c r="F606" s="262" t="str">
        <f t="shared" si="33"/>
        <v>是</v>
      </c>
      <c r="G606" s="149" t="str">
        <f t="shared" si="34"/>
        <v>款</v>
      </c>
    </row>
    <row r="607" s="381" customFormat="1" ht="36" customHeight="1" spans="1:7">
      <c r="A607" s="416">
        <v>2080901</v>
      </c>
      <c r="B607" s="294" t="s">
        <v>555</v>
      </c>
      <c r="C607" s="300">
        <v>284</v>
      </c>
      <c r="D607" s="323">
        <v>360</v>
      </c>
      <c r="E607" s="342">
        <f t="shared" si="32"/>
        <v>0.268</v>
      </c>
      <c r="F607" s="262" t="str">
        <f t="shared" si="33"/>
        <v>是</v>
      </c>
      <c r="G607" s="149" t="str">
        <f t="shared" si="34"/>
        <v>项</v>
      </c>
    </row>
    <row r="608" ht="36" customHeight="1" spans="1:7">
      <c r="A608" s="416">
        <v>2080902</v>
      </c>
      <c r="B608" s="294" t="s">
        <v>556</v>
      </c>
      <c r="C608" s="300">
        <v>712</v>
      </c>
      <c r="D608" s="323">
        <v>650</v>
      </c>
      <c r="E608" s="342">
        <f t="shared" si="32"/>
        <v>-0.087</v>
      </c>
      <c r="F608" s="262" t="str">
        <f t="shared" si="33"/>
        <v>是</v>
      </c>
      <c r="G608" s="149" t="str">
        <f t="shared" si="34"/>
        <v>项</v>
      </c>
    </row>
    <row r="609" ht="36" customHeight="1" spans="1:7">
      <c r="A609" s="416">
        <v>2080903</v>
      </c>
      <c r="B609" s="294" t="s">
        <v>557</v>
      </c>
      <c r="C609" s="300">
        <v>42</v>
      </c>
      <c r="D609" s="323"/>
      <c r="E609" s="342">
        <f t="shared" si="32"/>
        <v>-1</v>
      </c>
      <c r="F609" s="262" t="str">
        <f t="shared" si="33"/>
        <v>是</v>
      </c>
      <c r="G609" s="149" t="str">
        <f t="shared" si="34"/>
        <v>项</v>
      </c>
    </row>
    <row r="610" ht="36" customHeight="1" spans="1:7">
      <c r="A610" s="416">
        <v>2080904</v>
      </c>
      <c r="B610" s="294" t="s">
        <v>558</v>
      </c>
      <c r="C610" s="300">
        <v>5</v>
      </c>
      <c r="D610" s="323"/>
      <c r="E610" s="342">
        <f t="shared" si="32"/>
        <v>-1</v>
      </c>
      <c r="F610" s="262" t="str">
        <f t="shared" si="33"/>
        <v>是</v>
      </c>
      <c r="G610" s="149" t="str">
        <f t="shared" si="34"/>
        <v>项</v>
      </c>
    </row>
    <row r="611" ht="36" customHeight="1" spans="1:7">
      <c r="A611" s="416">
        <v>2080905</v>
      </c>
      <c r="B611" s="294" t="s">
        <v>559</v>
      </c>
      <c r="C611" s="300">
        <v>127</v>
      </c>
      <c r="D611" s="323">
        <v>165</v>
      </c>
      <c r="E611" s="342">
        <f t="shared" si="32"/>
        <v>0.299</v>
      </c>
      <c r="F611" s="262" t="str">
        <f t="shared" si="33"/>
        <v>是</v>
      </c>
      <c r="G611" s="149" t="str">
        <f t="shared" si="34"/>
        <v>项</v>
      </c>
    </row>
    <row r="612" ht="36" customHeight="1" spans="1:7">
      <c r="A612" s="416">
        <v>2080999</v>
      </c>
      <c r="B612" s="294" t="s">
        <v>560</v>
      </c>
      <c r="C612" s="300">
        <v>20</v>
      </c>
      <c r="D612" s="323">
        <v>68</v>
      </c>
      <c r="E612" s="342">
        <f t="shared" si="32"/>
        <v>2.4</v>
      </c>
      <c r="F612" s="262" t="str">
        <f t="shared" si="33"/>
        <v>是</v>
      </c>
      <c r="G612" s="149" t="str">
        <f t="shared" si="34"/>
        <v>项</v>
      </c>
    </row>
    <row r="613" ht="36" customHeight="1" spans="1:7">
      <c r="A613" s="415">
        <v>20810</v>
      </c>
      <c r="B613" s="287" t="s">
        <v>561</v>
      </c>
      <c r="C613" s="323">
        <v>1769</v>
      </c>
      <c r="D613" s="323">
        <v>1775</v>
      </c>
      <c r="E613" s="342">
        <f t="shared" si="32"/>
        <v>0.003</v>
      </c>
      <c r="F613" s="262" t="str">
        <f t="shared" si="33"/>
        <v>是</v>
      </c>
      <c r="G613" s="149" t="str">
        <f t="shared" si="34"/>
        <v>款</v>
      </c>
    </row>
    <row r="614" ht="36" customHeight="1" spans="1:7">
      <c r="A614" s="416">
        <v>2081001</v>
      </c>
      <c r="B614" s="294" t="s">
        <v>562</v>
      </c>
      <c r="C614" s="300">
        <v>264</v>
      </c>
      <c r="D614" s="323">
        <v>185</v>
      </c>
      <c r="E614" s="342">
        <f t="shared" si="32"/>
        <v>-0.299</v>
      </c>
      <c r="F614" s="262" t="str">
        <f t="shared" si="33"/>
        <v>是</v>
      </c>
      <c r="G614" s="149" t="str">
        <f t="shared" si="34"/>
        <v>项</v>
      </c>
    </row>
    <row r="615" ht="36" customHeight="1" spans="1:7">
      <c r="A615" s="416">
        <v>2081002</v>
      </c>
      <c r="B615" s="294" t="s">
        <v>563</v>
      </c>
      <c r="C615" s="300">
        <v>1014</v>
      </c>
      <c r="D615" s="323">
        <v>1008</v>
      </c>
      <c r="E615" s="342">
        <f t="shared" si="32"/>
        <v>-0.006</v>
      </c>
      <c r="F615" s="262" t="str">
        <f t="shared" si="33"/>
        <v>是</v>
      </c>
      <c r="G615" s="149" t="str">
        <f t="shared" si="34"/>
        <v>项</v>
      </c>
    </row>
    <row r="616" ht="36" customHeight="1" spans="1:7">
      <c r="A616" s="416">
        <v>2081003</v>
      </c>
      <c r="B616" s="294" t="s">
        <v>564</v>
      </c>
      <c r="C616" s="300"/>
      <c r="D616" s="323"/>
      <c r="E616" s="342" t="str">
        <f t="shared" si="32"/>
        <v/>
      </c>
      <c r="F616" s="262" t="str">
        <f t="shared" si="33"/>
        <v>否</v>
      </c>
      <c r="G616" s="149" t="str">
        <f t="shared" si="34"/>
        <v>项</v>
      </c>
    </row>
    <row r="617" ht="36" customHeight="1" spans="1:7">
      <c r="A617" s="416">
        <v>2081004</v>
      </c>
      <c r="B617" s="294" t="s">
        <v>565</v>
      </c>
      <c r="C617" s="300">
        <v>374</v>
      </c>
      <c r="D617" s="323">
        <v>435</v>
      </c>
      <c r="E617" s="342">
        <f t="shared" si="32"/>
        <v>0.163</v>
      </c>
      <c r="F617" s="262" t="str">
        <f t="shared" si="33"/>
        <v>是</v>
      </c>
      <c r="G617" s="149" t="str">
        <f t="shared" si="34"/>
        <v>项</v>
      </c>
    </row>
    <row r="618" ht="36" customHeight="1" spans="1:7">
      <c r="A618" s="416">
        <v>2081005</v>
      </c>
      <c r="B618" s="294" t="s">
        <v>566</v>
      </c>
      <c r="C618" s="300">
        <v>117</v>
      </c>
      <c r="D618" s="323">
        <v>147</v>
      </c>
      <c r="E618" s="342">
        <f t="shared" si="32"/>
        <v>0.256</v>
      </c>
      <c r="F618" s="262" t="str">
        <f t="shared" si="33"/>
        <v>是</v>
      </c>
      <c r="G618" s="149" t="str">
        <f t="shared" si="34"/>
        <v>项</v>
      </c>
    </row>
    <row r="619" ht="36" customHeight="1" spans="1:7">
      <c r="A619" s="416">
        <v>2081006</v>
      </c>
      <c r="B619" s="294" t="s">
        <v>567</v>
      </c>
      <c r="C619" s="300"/>
      <c r="D619" s="323"/>
      <c r="E619" s="342" t="str">
        <f t="shared" si="32"/>
        <v/>
      </c>
      <c r="F619" s="262" t="str">
        <f t="shared" si="33"/>
        <v>否</v>
      </c>
      <c r="G619" s="149" t="str">
        <f t="shared" si="34"/>
        <v>项</v>
      </c>
    </row>
    <row r="620" ht="36" customHeight="1" spans="1:7">
      <c r="A620" s="416">
        <v>2081099</v>
      </c>
      <c r="B620" s="294" t="s">
        <v>568</v>
      </c>
      <c r="C620" s="300"/>
      <c r="D620" s="323"/>
      <c r="E620" s="342" t="str">
        <f t="shared" si="32"/>
        <v/>
      </c>
      <c r="F620" s="262" t="str">
        <f t="shared" si="33"/>
        <v>否</v>
      </c>
      <c r="G620" s="149" t="str">
        <f t="shared" si="34"/>
        <v>项</v>
      </c>
    </row>
    <row r="621" ht="36" customHeight="1" spans="1:7">
      <c r="A621" s="415">
        <v>20811</v>
      </c>
      <c r="B621" s="287" t="s">
        <v>569</v>
      </c>
      <c r="C621" s="323">
        <v>1582</v>
      </c>
      <c r="D621" s="323">
        <v>1612</v>
      </c>
      <c r="E621" s="342">
        <f t="shared" si="32"/>
        <v>0.019</v>
      </c>
      <c r="F621" s="262" t="str">
        <f t="shared" si="33"/>
        <v>是</v>
      </c>
      <c r="G621" s="149" t="str">
        <f t="shared" si="34"/>
        <v>款</v>
      </c>
    </row>
    <row r="622" ht="36" customHeight="1" spans="1:7">
      <c r="A622" s="416">
        <v>2081101</v>
      </c>
      <c r="B622" s="294" t="s">
        <v>139</v>
      </c>
      <c r="C622" s="300">
        <v>66</v>
      </c>
      <c r="D622" s="323">
        <v>96</v>
      </c>
      <c r="E622" s="342">
        <f t="shared" si="32"/>
        <v>0.455</v>
      </c>
      <c r="F622" s="262" t="str">
        <f t="shared" si="33"/>
        <v>是</v>
      </c>
      <c r="G622" s="149" t="str">
        <f t="shared" si="34"/>
        <v>项</v>
      </c>
    </row>
    <row r="623" ht="36" customHeight="1" spans="1:7">
      <c r="A623" s="416">
        <v>2081102</v>
      </c>
      <c r="B623" s="294" t="s">
        <v>140</v>
      </c>
      <c r="C623" s="300"/>
      <c r="D623" s="323"/>
      <c r="E623" s="342" t="str">
        <f t="shared" si="32"/>
        <v/>
      </c>
      <c r="F623" s="262" t="str">
        <f t="shared" si="33"/>
        <v>否</v>
      </c>
      <c r="G623" s="149" t="str">
        <f t="shared" si="34"/>
        <v>项</v>
      </c>
    </row>
    <row r="624" ht="36" customHeight="1" spans="1:7">
      <c r="A624" s="416">
        <v>2081103</v>
      </c>
      <c r="B624" s="294" t="s">
        <v>141</v>
      </c>
      <c r="C624" s="300"/>
      <c r="D624" s="323"/>
      <c r="E624" s="342" t="str">
        <f t="shared" si="32"/>
        <v/>
      </c>
      <c r="F624" s="262" t="str">
        <f t="shared" si="33"/>
        <v>否</v>
      </c>
      <c r="G624" s="149" t="str">
        <f t="shared" si="34"/>
        <v>项</v>
      </c>
    </row>
    <row r="625" ht="36" customHeight="1" spans="1:7">
      <c r="A625" s="416">
        <v>2081104</v>
      </c>
      <c r="B625" s="294" t="s">
        <v>570</v>
      </c>
      <c r="C625" s="300">
        <v>70</v>
      </c>
      <c r="D625" s="323"/>
      <c r="E625" s="342">
        <f t="shared" si="32"/>
        <v>-1</v>
      </c>
      <c r="F625" s="262" t="str">
        <f t="shared" si="33"/>
        <v>是</v>
      </c>
      <c r="G625" s="149" t="str">
        <f t="shared" si="34"/>
        <v>项</v>
      </c>
    </row>
    <row r="626" ht="36" customHeight="1" spans="1:7">
      <c r="A626" s="416">
        <v>2081105</v>
      </c>
      <c r="B626" s="294" t="s">
        <v>571</v>
      </c>
      <c r="C626" s="300">
        <v>41</v>
      </c>
      <c r="D626" s="323">
        <v>40</v>
      </c>
      <c r="E626" s="342">
        <f t="shared" si="32"/>
        <v>-0.024</v>
      </c>
      <c r="F626" s="262" t="str">
        <f t="shared" si="33"/>
        <v>是</v>
      </c>
      <c r="G626" s="149" t="str">
        <f t="shared" si="34"/>
        <v>项</v>
      </c>
    </row>
    <row r="627" ht="36" customHeight="1" spans="1:7">
      <c r="A627" s="416">
        <v>2081106</v>
      </c>
      <c r="B627" s="294" t="s">
        <v>572</v>
      </c>
      <c r="C627" s="300"/>
      <c r="D627" s="323"/>
      <c r="E627" s="342" t="str">
        <f t="shared" si="32"/>
        <v/>
      </c>
      <c r="F627" s="262" t="str">
        <f t="shared" si="33"/>
        <v>否</v>
      </c>
      <c r="G627" s="149" t="str">
        <f t="shared" si="34"/>
        <v>项</v>
      </c>
    </row>
    <row r="628" ht="36" customHeight="1" spans="1:7">
      <c r="A628" s="416">
        <v>2081107</v>
      </c>
      <c r="B628" s="294" t="s">
        <v>573</v>
      </c>
      <c r="C628" s="300">
        <v>909</v>
      </c>
      <c r="D628" s="323">
        <v>898</v>
      </c>
      <c r="E628" s="342">
        <f t="shared" si="32"/>
        <v>-0.012</v>
      </c>
      <c r="F628" s="262" t="str">
        <f t="shared" si="33"/>
        <v>是</v>
      </c>
      <c r="G628" s="149" t="str">
        <f t="shared" si="34"/>
        <v>项</v>
      </c>
    </row>
    <row r="629" ht="36" customHeight="1" spans="1:7">
      <c r="A629" s="416">
        <v>2081199</v>
      </c>
      <c r="B629" s="294" t="s">
        <v>574</v>
      </c>
      <c r="C629" s="300">
        <v>496</v>
      </c>
      <c r="D629" s="323">
        <v>578</v>
      </c>
      <c r="E629" s="342">
        <f t="shared" si="32"/>
        <v>0.165</v>
      </c>
      <c r="F629" s="262" t="str">
        <f t="shared" si="33"/>
        <v>是</v>
      </c>
      <c r="G629" s="149" t="str">
        <f t="shared" si="34"/>
        <v>项</v>
      </c>
    </row>
    <row r="630" ht="36" customHeight="1" spans="1:7">
      <c r="A630" s="415">
        <v>20816</v>
      </c>
      <c r="B630" s="287" t="s">
        <v>575</v>
      </c>
      <c r="C630" s="323">
        <v>42</v>
      </c>
      <c r="D630" s="323">
        <v>72</v>
      </c>
      <c r="E630" s="342">
        <f t="shared" si="32"/>
        <v>0.714</v>
      </c>
      <c r="F630" s="262" t="str">
        <f t="shared" si="33"/>
        <v>是</v>
      </c>
      <c r="G630" s="149" t="str">
        <f t="shared" si="34"/>
        <v>款</v>
      </c>
    </row>
    <row r="631" ht="36" customHeight="1" spans="1:7">
      <c r="A631" s="416">
        <v>2081601</v>
      </c>
      <c r="B631" s="294" t="s">
        <v>139</v>
      </c>
      <c r="C631" s="300">
        <v>42</v>
      </c>
      <c r="D631" s="323">
        <v>72</v>
      </c>
      <c r="E631" s="342">
        <f t="shared" si="32"/>
        <v>0.714</v>
      </c>
      <c r="F631" s="262" t="str">
        <f t="shared" si="33"/>
        <v>是</v>
      </c>
      <c r="G631" s="149" t="str">
        <f t="shared" si="34"/>
        <v>项</v>
      </c>
    </row>
    <row r="632" ht="36" customHeight="1" spans="1:7">
      <c r="A632" s="416">
        <v>2081602</v>
      </c>
      <c r="B632" s="294" t="s">
        <v>140</v>
      </c>
      <c r="C632" s="300"/>
      <c r="D632" s="323"/>
      <c r="E632" s="342" t="str">
        <f t="shared" si="32"/>
        <v/>
      </c>
      <c r="F632" s="262" t="str">
        <f t="shared" si="33"/>
        <v>否</v>
      </c>
      <c r="G632" s="149" t="str">
        <f t="shared" si="34"/>
        <v>项</v>
      </c>
    </row>
    <row r="633" ht="36" customHeight="1" spans="1:7">
      <c r="A633" s="416">
        <v>2081603</v>
      </c>
      <c r="B633" s="294" t="s">
        <v>141</v>
      </c>
      <c r="C633" s="300"/>
      <c r="D633" s="323"/>
      <c r="E633" s="342" t="str">
        <f t="shared" si="32"/>
        <v/>
      </c>
      <c r="F633" s="262" t="str">
        <f t="shared" si="33"/>
        <v>否</v>
      </c>
      <c r="G633" s="149" t="str">
        <f t="shared" si="34"/>
        <v>项</v>
      </c>
    </row>
    <row r="634" ht="36" customHeight="1" spans="1:7">
      <c r="A634" s="416">
        <v>2081699</v>
      </c>
      <c r="B634" s="294" t="s">
        <v>576</v>
      </c>
      <c r="C634" s="300"/>
      <c r="D634" s="323"/>
      <c r="E634" s="342" t="str">
        <f t="shared" si="32"/>
        <v/>
      </c>
      <c r="F634" s="262" t="str">
        <f t="shared" si="33"/>
        <v>否</v>
      </c>
      <c r="G634" s="149" t="str">
        <f t="shared" si="34"/>
        <v>项</v>
      </c>
    </row>
    <row r="635" ht="36" customHeight="1" spans="1:7">
      <c r="A635" s="415">
        <v>20819</v>
      </c>
      <c r="B635" s="287" t="s">
        <v>577</v>
      </c>
      <c r="C635" s="323">
        <v>9585</v>
      </c>
      <c r="D635" s="323">
        <v>4970</v>
      </c>
      <c r="E635" s="342">
        <f t="shared" si="32"/>
        <v>-0.481</v>
      </c>
      <c r="F635" s="262" t="str">
        <f t="shared" si="33"/>
        <v>是</v>
      </c>
      <c r="G635" s="149" t="str">
        <f t="shared" si="34"/>
        <v>款</v>
      </c>
    </row>
    <row r="636" ht="36" customHeight="1" spans="1:7">
      <c r="A636" s="416">
        <v>2081901</v>
      </c>
      <c r="B636" s="294" t="s">
        <v>578</v>
      </c>
      <c r="C636" s="300">
        <v>3582</v>
      </c>
      <c r="D636" s="323">
        <v>1626</v>
      </c>
      <c r="E636" s="342">
        <f t="shared" si="32"/>
        <v>-0.546</v>
      </c>
      <c r="F636" s="262" t="str">
        <f t="shared" si="33"/>
        <v>是</v>
      </c>
      <c r="G636" s="149" t="str">
        <f t="shared" si="34"/>
        <v>项</v>
      </c>
    </row>
    <row r="637" ht="36" customHeight="1" spans="1:7">
      <c r="A637" s="416">
        <v>2081902</v>
      </c>
      <c r="B637" s="294" t="s">
        <v>579</v>
      </c>
      <c r="C637" s="300">
        <v>6003</v>
      </c>
      <c r="D637" s="323">
        <v>3344</v>
      </c>
      <c r="E637" s="342">
        <f t="shared" si="32"/>
        <v>-0.443</v>
      </c>
      <c r="F637" s="262" t="str">
        <f t="shared" si="33"/>
        <v>是</v>
      </c>
      <c r="G637" s="149" t="str">
        <f t="shared" si="34"/>
        <v>项</v>
      </c>
    </row>
    <row r="638" ht="36" customHeight="1" spans="1:7">
      <c r="A638" s="415">
        <v>20820</v>
      </c>
      <c r="B638" s="287" t="s">
        <v>580</v>
      </c>
      <c r="C638" s="323">
        <v>348</v>
      </c>
      <c r="D638" s="323">
        <v>550</v>
      </c>
      <c r="E638" s="342">
        <f t="shared" si="32"/>
        <v>0.58</v>
      </c>
      <c r="F638" s="262" t="str">
        <f t="shared" si="33"/>
        <v>是</v>
      </c>
      <c r="G638" s="149" t="str">
        <f t="shared" si="34"/>
        <v>款</v>
      </c>
    </row>
    <row r="639" ht="36" customHeight="1" spans="1:7">
      <c r="A639" s="416">
        <v>2082001</v>
      </c>
      <c r="B639" s="294" t="s">
        <v>581</v>
      </c>
      <c r="C639" s="300">
        <v>304</v>
      </c>
      <c r="D639" s="323">
        <v>516</v>
      </c>
      <c r="E639" s="342">
        <f t="shared" si="32"/>
        <v>0.697</v>
      </c>
      <c r="F639" s="262" t="str">
        <f t="shared" si="33"/>
        <v>是</v>
      </c>
      <c r="G639" s="149" t="str">
        <f t="shared" si="34"/>
        <v>项</v>
      </c>
    </row>
    <row r="640" ht="36" customHeight="1" spans="1:7">
      <c r="A640" s="416">
        <v>2082002</v>
      </c>
      <c r="B640" s="294" t="s">
        <v>582</v>
      </c>
      <c r="C640" s="300">
        <v>44</v>
      </c>
      <c r="D640" s="323">
        <v>34</v>
      </c>
      <c r="E640" s="342">
        <f t="shared" si="32"/>
        <v>-0.227</v>
      </c>
      <c r="F640" s="262" t="str">
        <f t="shared" si="33"/>
        <v>是</v>
      </c>
      <c r="G640" s="149" t="str">
        <f t="shared" si="34"/>
        <v>项</v>
      </c>
    </row>
    <row r="641" ht="36" customHeight="1" spans="1:7">
      <c r="A641" s="415">
        <v>20821</v>
      </c>
      <c r="B641" s="287" t="s">
        <v>583</v>
      </c>
      <c r="C641" s="323">
        <v>1416</v>
      </c>
      <c r="D641" s="323">
        <v>814</v>
      </c>
      <c r="E641" s="342">
        <f t="shared" si="32"/>
        <v>-0.425</v>
      </c>
      <c r="F641" s="262" t="str">
        <f t="shared" si="33"/>
        <v>是</v>
      </c>
      <c r="G641" s="149" t="str">
        <f t="shared" si="34"/>
        <v>款</v>
      </c>
    </row>
    <row r="642" ht="36" customHeight="1" spans="1:7">
      <c r="A642" s="416">
        <v>2082101</v>
      </c>
      <c r="B642" s="294" t="s">
        <v>584</v>
      </c>
      <c r="C642" s="300">
        <v>9</v>
      </c>
      <c r="D642" s="323"/>
      <c r="E642" s="342">
        <f t="shared" si="32"/>
        <v>-1</v>
      </c>
      <c r="F642" s="262" t="str">
        <f t="shared" si="33"/>
        <v>是</v>
      </c>
      <c r="G642" s="149" t="str">
        <f t="shared" si="34"/>
        <v>项</v>
      </c>
    </row>
    <row r="643" ht="36" customHeight="1" spans="1:7">
      <c r="A643" s="416">
        <v>2082102</v>
      </c>
      <c r="B643" s="294" t="s">
        <v>585</v>
      </c>
      <c r="C643" s="300">
        <v>1407</v>
      </c>
      <c r="D643" s="323">
        <v>814</v>
      </c>
      <c r="E643" s="342">
        <f t="shared" si="32"/>
        <v>-0.421</v>
      </c>
      <c r="F643" s="262" t="str">
        <f t="shared" si="33"/>
        <v>是</v>
      </c>
      <c r="G643" s="149" t="str">
        <f t="shared" si="34"/>
        <v>项</v>
      </c>
    </row>
    <row r="644" ht="36" customHeight="1" spans="1:7">
      <c r="A644" s="415">
        <v>20824</v>
      </c>
      <c r="B644" s="287" t="s">
        <v>586</v>
      </c>
      <c r="C644" s="323"/>
      <c r="D644" s="323"/>
      <c r="E644" s="342" t="str">
        <f t="shared" si="32"/>
        <v/>
      </c>
      <c r="F644" s="262" t="str">
        <f t="shared" si="33"/>
        <v>否</v>
      </c>
      <c r="G644" s="149" t="str">
        <f t="shared" si="34"/>
        <v>款</v>
      </c>
    </row>
    <row r="645" ht="36" customHeight="1" spans="1:7">
      <c r="A645" s="416">
        <v>2082401</v>
      </c>
      <c r="B645" s="294" t="s">
        <v>587</v>
      </c>
      <c r="C645" s="300"/>
      <c r="D645" s="323"/>
      <c r="E645" s="342" t="str">
        <f t="shared" si="32"/>
        <v/>
      </c>
      <c r="F645" s="262" t="str">
        <f t="shared" si="33"/>
        <v>否</v>
      </c>
      <c r="G645" s="149" t="str">
        <f t="shared" si="34"/>
        <v>项</v>
      </c>
    </row>
    <row r="646" ht="36" customHeight="1" spans="1:7">
      <c r="A646" s="416">
        <v>2082402</v>
      </c>
      <c r="B646" s="294" t="s">
        <v>588</v>
      </c>
      <c r="C646" s="300"/>
      <c r="D646" s="323"/>
      <c r="E646" s="342" t="str">
        <f t="shared" si="32"/>
        <v/>
      </c>
      <c r="F646" s="262" t="str">
        <f t="shared" si="33"/>
        <v>否</v>
      </c>
      <c r="G646" s="149" t="str">
        <f t="shared" si="34"/>
        <v>项</v>
      </c>
    </row>
    <row r="647" ht="36" customHeight="1" spans="1:7">
      <c r="A647" s="415">
        <v>20825</v>
      </c>
      <c r="B647" s="287" t="s">
        <v>589</v>
      </c>
      <c r="C647" s="323">
        <v>265</v>
      </c>
      <c r="D647" s="323">
        <v>46</v>
      </c>
      <c r="E647" s="342">
        <f t="shared" si="32"/>
        <v>-0.826</v>
      </c>
      <c r="F647" s="262" t="str">
        <f t="shared" si="33"/>
        <v>是</v>
      </c>
      <c r="G647" s="149" t="str">
        <f t="shared" si="34"/>
        <v>款</v>
      </c>
    </row>
    <row r="648" ht="36" customHeight="1" spans="1:7">
      <c r="A648" s="416">
        <v>2082501</v>
      </c>
      <c r="B648" s="294" t="s">
        <v>590</v>
      </c>
      <c r="C648" s="300"/>
      <c r="D648" s="323"/>
      <c r="E648" s="342" t="str">
        <f t="shared" ref="E648:E711" si="35">IF(C648&gt;0,D648/C648-1,IF(C648&lt;0,-(D648/C648-1),""))</f>
        <v/>
      </c>
      <c r="F648" s="262" t="str">
        <f t="shared" si="33"/>
        <v>否</v>
      </c>
      <c r="G648" s="149" t="str">
        <f t="shared" si="34"/>
        <v>项</v>
      </c>
    </row>
    <row r="649" ht="36" customHeight="1" spans="1:7">
      <c r="A649" s="416">
        <v>2082502</v>
      </c>
      <c r="B649" s="294" t="s">
        <v>591</v>
      </c>
      <c r="C649" s="300">
        <v>265</v>
      </c>
      <c r="D649" s="323">
        <v>46</v>
      </c>
      <c r="E649" s="342">
        <f t="shared" si="35"/>
        <v>-0.826</v>
      </c>
      <c r="F649" s="262" t="str">
        <f t="shared" ref="F649:F712" si="36">IF(LEN(A649)=3,"是",IF(B649&lt;&gt;"",IF(SUM(C649:D649)&lt;&gt;0,"是","否"),"是"))</f>
        <v>是</v>
      </c>
      <c r="G649" s="149" t="str">
        <f t="shared" ref="G649:G712" si="37">IF(LEN(A649)=3,"类",IF(LEN(A649)=5,"款","项"))</f>
        <v>项</v>
      </c>
    </row>
    <row r="650" ht="36" customHeight="1" spans="1:7">
      <c r="A650" s="415">
        <v>20826</v>
      </c>
      <c r="B650" s="287" t="s">
        <v>592</v>
      </c>
      <c r="C650" s="323">
        <v>1397</v>
      </c>
      <c r="D650" s="323">
        <v>1566</v>
      </c>
      <c r="E650" s="342">
        <f t="shared" si="35"/>
        <v>0.121</v>
      </c>
      <c r="F650" s="262" t="str">
        <f t="shared" si="36"/>
        <v>是</v>
      </c>
      <c r="G650" s="149" t="str">
        <f t="shared" si="37"/>
        <v>款</v>
      </c>
    </row>
    <row r="651" ht="36" customHeight="1" spans="1:7">
      <c r="A651" s="416">
        <v>2082601</v>
      </c>
      <c r="B651" s="294" t="s">
        <v>593</v>
      </c>
      <c r="C651" s="300"/>
      <c r="D651" s="323"/>
      <c r="E651" s="342" t="str">
        <f t="shared" si="35"/>
        <v/>
      </c>
      <c r="F651" s="262" t="str">
        <f t="shared" si="36"/>
        <v>否</v>
      </c>
      <c r="G651" s="149" t="str">
        <f t="shared" si="37"/>
        <v>项</v>
      </c>
    </row>
    <row r="652" ht="36" customHeight="1" spans="1:7">
      <c r="A652" s="416">
        <v>2082602</v>
      </c>
      <c r="B652" s="294" t="s">
        <v>594</v>
      </c>
      <c r="C652" s="300">
        <v>1397</v>
      </c>
      <c r="D652" s="323">
        <v>1566</v>
      </c>
      <c r="E652" s="342">
        <f t="shared" si="35"/>
        <v>0.121</v>
      </c>
      <c r="F652" s="262" t="str">
        <f t="shared" si="36"/>
        <v>是</v>
      </c>
      <c r="G652" s="149" t="str">
        <f t="shared" si="37"/>
        <v>项</v>
      </c>
    </row>
    <row r="653" ht="36" customHeight="1" spans="1:7">
      <c r="A653" s="416">
        <v>2082699</v>
      </c>
      <c r="B653" s="294" t="s">
        <v>595</v>
      </c>
      <c r="C653" s="300"/>
      <c r="D653" s="323"/>
      <c r="E653" s="342" t="str">
        <f t="shared" si="35"/>
        <v/>
      </c>
      <c r="F653" s="262" t="str">
        <f t="shared" si="36"/>
        <v>否</v>
      </c>
      <c r="G653" s="149" t="str">
        <f t="shared" si="37"/>
        <v>项</v>
      </c>
    </row>
    <row r="654" ht="36" customHeight="1" spans="1:7">
      <c r="A654" s="415">
        <v>20827</v>
      </c>
      <c r="B654" s="287" t="s">
        <v>596</v>
      </c>
      <c r="C654" s="323"/>
      <c r="D654" s="323"/>
      <c r="E654" s="342" t="str">
        <f t="shared" si="35"/>
        <v/>
      </c>
      <c r="F654" s="262" t="str">
        <f t="shared" si="36"/>
        <v>否</v>
      </c>
      <c r="G654" s="149" t="str">
        <f t="shared" si="37"/>
        <v>款</v>
      </c>
    </row>
    <row r="655" ht="36" customHeight="1" spans="1:7">
      <c r="A655" s="416">
        <v>2082701</v>
      </c>
      <c r="B655" s="294" t="s">
        <v>597</v>
      </c>
      <c r="C655" s="300"/>
      <c r="D655" s="323"/>
      <c r="E655" s="342" t="str">
        <f t="shared" si="35"/>
        <v/>
      </c>
      <c r="F655" s="262" t="str">
        <f t="shared" si="36"/>
        <v>否</v>
      </c>
      <c r="G655" s="149" t="str">
        <f t="shared" si="37"/>
        <v>项</v>
      </c>
    </row>
    <row r="656" ht="36" customHeight="1" spans="1:7">
      <c r="A656" s="416">
        <v>2082702</v>
      </c>
      <c r="B656" s="294" t="s">
        <v>598</v>
      </c>
      <c r="C656" s="300"/>
      <c r="D656" s="323"/>
      <c r="E656" s="342" t="str">
        <f t="shared" si="35"/>
        <v/>
      </c>
      <c r="F656" s="262" t="str">
        <f t="shared" si="36"/>
        <v>否</v>
      </c>
      <c r="G656" s="149" t="str">
        <f t="shared" si="37"/>
        <v>项</v>
      </c>
    </row>
    <row r="657" ht="36" customHeight="1" spans="1:7">
      <c r="A657" s="416">
        <v>2082703</v>
      </c>
      <c r="B657" s="294" t="s">
        <v>599</v>
      </c>
      <c r="C657" s="300"/>
      <c r="D657" s="323"/>
      <c r="E657" s="342" t="str">
        <f t="shared" si="35"/>
        <v/>
      </c>
      <c r="F657" s="262" t="str">
        <f t="shared" si="36"/>
        <v>否</v>
      </c>
      <c r="G657" s="149" t="str">
        <f t="shared" si="37"/>
        <v>项</v>
      </c>
    </row>
    <row r="658" ht="36" customHeight="1" spans="1:7">
      <c r="A658" s="416">
        <v>2082799</v>
      </c>
      <c r="B658" s="294" t="s">
        <v>600</v>
      </c>
      <c r="C658" s="300"/>
      <c r="D658" s="323"/>
      <c r="E658" s="342" t="str">
        <f t="shared" si="35"/>
        <v/>
      </c>
      <c r="F658" s="262" t="str">
        <f t="shared" si="36"/>
        <v>否</v>
      </c>
      <c r="G658" s="149" t="str">
        <f t="shared" si="37"/>
        <v>项</v>
      </c>
    </row>
    <row r="659" ht="36" customHeight="1" spans="1:7">
      <c r="A659" s="415">
        <v>20828</v>
      </c>
      <c r="B659" s="287" t="s">
        <v>601</v>
      </c>
      <c r="C659" s="323">
        <v>215</v>
      </c>
      <c r="D659" s="323">
        <v>379</v>
      </c>
      <c r="E659" s="342">
        <f t="shared" si="35"/>
        <v>0.763</v>
      </c>
      <c r="F659" s="262" t="str">
        <f t="shared" si="36"/>
        <v>是</v>
      </c>
      <c r="G659" s="149" t="str">
        <f t="shared" si="37"/>
        <v>款</v>
      </c>
    </row>
    <row r="660" ht="36" customHeight="1" spans="1:7">
      <c r="A660" s="416">
        <v>2082801</v>
      </c>
      <c r="B660" s="294" t="s">
        <v>139</v>
      </c>
      <c r="C660" s="300">
        <v>91</v>
      </c>
      <c r="D660" s="323">
        <v>96</v>
      </c>
      <c r="E660" s="342">
        <f t="shared" si="35"/>
        <v>0.055</v>
      </c>
      <c r="F660" s="262" t="str">
        <f t="shared" si="36"/>
        <v>是</v>
      </c>
      <c r="G660" s="149" t="str">
        <f t="shared" si="37"/>
        <v>项</v>
      </c>
    </row>
    <row r="661" ht="36" customHeight="1" spans="1:7">
      <c r="A661" s="416">
        <v>2082802</v>
      </c>
      <c r="B661" s="294" t="s">
        <v>140</v>
      </c>
      <c r="C661" s="300"/>
      <c r="D661" s="323"/>
      <c r="E661" s="342" t="str">
        <f t="shared" si="35"/>
        <v/>
      </c>
      <c r="F661" s="262" t="str">
        <f t="shared" si="36"/>
        <v>否</v>
      </c>
      <c r="G661" s="149" t="str">
        <f t="shared" si="37"/>
        <v>项</v>
      </c>
    </row>
    <row r="662" ht="36" customHeight="1" spans="1:7">
      <c r="A662" s="416">
        <v>2082803</v>
      </c>
      <c r="B662" s="294" t="s">
        <v>141</v>
      </c>
      <c r="C662" s="300"/>
      <c r="D662" s="323"/>
      <c r="E662" s="342" t="str">
        <f t="shared" si="35"/>
        <v/>
      </c>
      <c r="F662" s="262" t="str">
        <f t="shared" si="36"/>
        <v>否</v>
      </c>
      <c r="G662" s="149" t="str">
        <f t="shared" si="37"/>
        <v>项</v>
      </c>
    </row>
    <row r="663" ht="36" customHeight="1" spans="1:7">
      <c r="A663" s="416">
        <v>2082804</v>
      </c>
      <c r="B663" s="294" t="s">
        <v>602</v>
      </c>
      <c r="C663" s="300"/>
      <c r="D663" s="323">
        <v>159</v>
      </c>
      <c r="E663" s="342" t="str">
        <f t="shared" si="35"/>
        <v/>
      </c>
      <c r="F663" s="262" t="str">
        <f t="shared" si="36"/>
        <v>是</v>
      </c>
      <c r="G663" s="149" t="str">
        <f t="shared" si="37"/>
        <v>项</v>
      </c>
    </row>
    <row r="664" ht="36" customHeight="1" spans="1:7">
      <c r="A664" s="416">
        <v>2082805</v>
      </c>
      <c r="B664" s="294" t="s">
        <v>603</v>
      </c>
      <c r="C664" s="300"/>
      <c r="D664" s="323"/>
      <c r="E664" s="342" t="str">
        <f t="shared" si="35"/>
        <v/>
      </c>
      <c r="F664" s="262" t="str">
        <f t="shared" si="36"/>
        <v>否</v>
      </c>
      <c r="G664" s="149" t="str">
        <f t="shared" si="37"/>
        <v>项</v>
      </c>
    </row>
    <row r="665" ht="36" customHeight="1" spans="1:7">
      <c r="A665" s="416">
        <v>2082850</v>
      </c>
      <c r="B665" s="294" t="s">
        <v>148</v>
      </c>
      <c r="C665" s="300">
        <v>124</v>
      </c>
      <c r="D665" s="323">
        <v>124</v>
      </c>
      <c r="E665" s="342">
        <f t="shared" si="35"/>
        <v>0</v>
      </c>
      <c r="F665" s="262" t="str">
        <f t="shared" si="36"/>
        <v>是</v>
      </c>
      <c r="G665" s="149" t="str">
        <f t="shared" si="37"/>
        <v>项</v>
      </c>
    </row>
    <row r="666" ht="36" customHeight="1" spans="1:7">
      <c r="A666" s="416">
        <v>2082899</v>
      </c>
      <c r="B666" s="294" t="s">
        <v>604</v>
      </c>
      <c r="C666" s="300"/>
      <c r="D666" s="323"/>
      <c r="E666" s="342" t="str">
        <f t="shared" si="35"/>
        <v/>
      </c>
      <c r="F666" s="262" t="str">
        <f t="shared" si="36"/>
        <v>否</v>
      </c>
      <c r="G666" s="149" t="str">
        <f t="shared" si="37"/>
        <v>项</v>
      </c>
    </row>
    <row r="667" ht="36" customHeight="1" spans="1:7">
      <c r="A667" s="415">
        <v>20830</v>
      </c>
      <c r="B667" s="287" t="s">
        <v>605</v>
      </c>
      <c r="C667" s="323">
        <v>31</v>
      </c>
      <c r="D667" s="323">
        <v>10</v>
      </c>
      <c r="E667" s="342">
        <f t="shared" si="35"/>
        <v>-0.677</v>
      </c>
      <c r="F667" s="262" t="str">
        <f t="shared" si="36"/>
        <v>是</v>
      </c>
      <c r="G667" s="149" t="str">
        <f t="shared" si="37"/>
        <v>款</v>
      </c>
    </row>
    <row r="668" ht="36" customHeight="1" spans="1:7">
      <c r="A668" s="416">
        <v>2083001</v>
      </c>
      <c r="B668" s="294" t="s">
        <v>606</v>
      </c>
      <c r="C668" s="300">
        <v>31</v>
      </c>
      <c r="D668" s="323">
        <v>10</v>
      </c>
      <c r="E668" s="342">
        <f t="shared" si="35"/>
        <v>-0.677</v>
      </c>
      <c r="F668" s="262" t="str">
        <f t="shared" si="36"/>
        <v>是</v>
      </c>
      <c r="G668" s="149" t="str">
        <f t="shared" si="37"/>
        <v>项</v>
      </c>
    </row>
    <row r="669" ht="36" customHeight="1" spans="1:7">
      <c r="A669" s="416">
        <v>2083099</v>
      </c>
      <c r="B669" s="294" t="s">
        <v>607</v>
      </c>
      <c r="C669" s="300"/>
      <c r="D669" s="323"/>
      <c r="E669" s="342" t="str">
        <f t="shared" si="35"/>
        <v/>
      </c>
      <c r="F669" s="262" t="str">
        <f t="shared" si="36"/>
        <v>否</v>
      </c>
      <c r="G669" s="149" t="str">
        <f t="shared" si="37"/>
        <v>项</v>
      </c>
    </row>
    <row r="670" ht="36" customHeight="1" spans="1:7">
      <c r="A670" s="415">
        <v>20899</v>
      </c>
      <c r="B670" s="287" t="s">
        <v>608</v>
      </c>
      <c r="C670" s="323">
        <v>500</v>
      </c>
      <c r="D670" s="323">
        <v>1000</v>
      </c>
      <c r="E670" s="342">
        <f t="shared" si="35"/>
        <v>1</v>
      </c>
      <c r="F670" s="262" t="str">
        <f t="shared" si="36"/>
        <v>是</v>
      </c>
      <c r="G670" s="149" t="str">
        <f t="shared" si="37"/>
        <v>款</v>
      </c>
    </row>
    <row r="671" ht="36" customHeight="1" spans="1:7">
      <c r="A671" s="292">
        <v>2089999</v>
      </c>
      <c r="B671" s="294" t="s">
        <v>609</v>
      </c>
      <c r="C671" s="300">
        <v>500</v>
      </c>
      <c r="D671" s="323">
        <v>1000</v>
      </c>
      <c r="E671" s="342">
        <f t="shared" si="35"/>
        <v>1</v>
      </c>
      <c r="F671" s="262" t="str">
        <f t="shared" si="36"/>
        <v>是</v>
      </c>
      <c r="G671" s="149" t="str">
        <f t="shared" si="37"/>
        <v>项</v>
      </c>
    </row>
    <row r="672" ht="36" customHeight="1" spans="1:7">
      <c r="A672" s="296" t="s">
        <v>610</v>
      </c>
      <c r="B672" s="422" t="s">
        <v>283</v>
      </c>
      <c r="C672" s="423"/>
      <c r="D672" s="323"/>
      <c r="E672" s="342" t="str">
        <f t="shared" si="35"/>
        <v/>
      </c>
      <c r="F672" s="262" t="str">
        <f t="shared" si="36"/>
        <v>否</v>
      </c>
      <c r="G672" s="149" t="str">
        <f t="shared" si="37"/>
        <v>项</v>
      </c>
    </row>
    <row r="673" ht="36" customHeight="1" spans="1:7">
      <c r="A673" s="296" t="s">
        <v>611</v>
      </c>
      <c r="B673" s="422" t="s">
        <v>612</v>
      </c>
      <c r="C673" s="423"/>
      <c r="D673" s="323"/>
      <c r="E673" s="342" t="str">
        <f t="shared" si="35"/>
        <v/>
      </c>
      <c r="F673" s="262" t="str">
        <f t="shared" si="36"/>
        <v>否</v>
      </c>
      <c r="G673" s="149" t="str">
        <f t="shared" si="37"/>
        <v>项</v>
      </c>
    </row>
    <row r="674" ht="36" customHeight="1" spans="1:7">
      <c r="A674" s="415">
        <v>210</v>
      </c>
      <c r="B674" s="287" t="s">
        <v>87</v>
      </c>
      <c r="C674" s="323">
        <v>26426</v>
      </c>
      <c r="D674" s="323">
        <v>30526</v>
      </c>
      <c r="E674" s="342">
        <f t="shared" si="35"/>
        <v>0.155</v>
      </c>
      <c r="F674" s="262" t="str">
        <f t="shared" si="36"/>
        <v>是</v>
      </c>
      <c r="G674" s="149" t="str">
        <f t="shared" si="37"/>
        <v>类</v>
      </c>
    </row>
    <row r="675" ht="36" customHeight="1" spans="1:7">
      <c r="A675" s="415">
        <v>21001</v>
      </c>
      <c r="B675" s="287" t="s">
        <v>613</v>
      </c>
      <c r="C675" s="323">
        <v>379</v>
      </c>
      <c r="D675" s="323">
        <v>510</v>
      </c>
      <c r="E675" s="342">
        <f t="shared" si="35"/>
        <v>0.346</v>
      </c>
      <c r="F675" s="262" t="str">
        <f t="shared" si="36"/>
        <v>是</v>
      </c>
      <c r="G675" s="149" t="str">
        <f t="shared" si="37"/>
        <v>款</v>
      </c>
    </row>
    <row r="676" ht="36" customHeight="1" spans="1:7">
      <c r="A676" s="416">
        <v>2100101</v>
      </c>
      <c r="B676" s="294" t="s">
        <v>139</v>
      </c>
      <c r="C676" s="300">
        <v>379</v>
      </c>
      <c r="D676" s="323">
        <v>510</v>
      </c>
      <c r="E676" s="342">
        <f t="shared" si="35"/>
        <v>0.346</v>
      </c>
      <c r="F676" s="262" t="str">
        <f t="shared" si="36"/>
        <v>是</v>
      </c>
      <c r="G676" s="149" t="str">
        <f t="shared" si="37"/>
        <v>项</v>
      </c>
    </row>
    <row r="677" ht="36" customHeight="1" spans="1:7">
      <c r="A677" s="416">
        <v>2100102</v>
      </c>
      <c r="B677" s="294" t="s">
        <v>140</v>
      </c>
      <c r="C677" s="300"/>
      <c r="D677" s="323"/>
      <c r="E677" s="342" t="str">
        <f t="shared" si="35"/>
        <v/>
      </c>
      <c r="F677" s="262" t="str">
        <f t="shared" si="36"/>
        <v>否</v>
      </c>
      <c r="G677" s="149" t="str">
        <f t="shared" si="37"/>
        <v>项</v>
      </c>
    </row>
    <row r="678" ht="36" customHeight="1" spans="1:7">
      <c r="A678" s="416">
        <v>2100103</v>
      </c>
      <c r="B678" s="294" t="s">
        <v>141</v>
      </c>
      <c r="C678" s="300"/>
      <c r="D678" s="323"/>
      <c r="E678" s="342" t="str">
        <f t="shared" si="35"/>
        <v/>
      </c>
      <c r="F678" s="262" t="str">
        <f t="shared" si="36"/>
        <v>否</v>
      </c>
      <c r="G678" s="149" t="str">
        <f t="shared" si="37"/>
        <v>项</v>
      </c>
    </row>
    <row r="679" ht="36" customHeight="1" spans="1:7">
      <c r="A679" s="416">
        <v>2100199</v>
      </c>
      <c r="B679" s="294" t="s">
        <v>614</v>
      </c>
      <c r="C679" s="300"/>
      <c r="D679" s="323"/>
      <c r="E679" s="342" t="str">
        <f t="shared" si="35"/>
        <v/>
      </c>
      <c r="F679" s="262" t="str">
        <f t="shared" si="36"/>
        <v>否</v>
      </c>
      <c r="G679" s="149" t="str">
        <f t="shared" si="37"/>
        <v>项</v>
      </c>
    </row>
    <row r="680" ht="36" customHeight="1" spans="1:7">
      <c r="A680" s="415">
        <v>21002</v>
      </c>
      <c r="B680" s="287" t="s">
        <v>615</v>
      </c>
      <c r="C680" s="323">
        <v>767</v>
      </c>
      <c r="D680" s="323">
        <v>732</v>
      </c>
      <c r="E680" s="342">
        <f t="shared" si="35"/>
        <v>-0.046</v>
      </c>
      <c r="F680" s="262" t="str">
        <f t="shared" si="36"/>
        <v>是</v>
      </c>
      <c r="G680" s="149" t="str">
        <f t="shared" si="37"/>
        <v>款</v>
      </c>
    </row>
    <row r="681" ht="36" customHeight="1" spans="1:7">
      <c r="A681" s="416">
        <v>2100201</v>
      </c>
      <c r="B681" s="294" t="s">
        <v>616</v>
      </c>
      <c r="C681" s="300">
        <v>665</v>
      </c>
      <c r="D681" s="323">
        <v>622</v>
      </c>
      <c r="E681" s="342">
        <f t="shared" si="35"/>
        <v>-0.065</v>
      </c>
      <c r="F681" s="262" t="str">
        <f t="shared" si="36"/>
        <v>是</v>
      </c>
      <c r="G681" s="149" t="str">
        <f t="shared" si="37"/>
        <v>项</v>
      </c>
    </row>
    <row r="682" ht="36" customHeight="1" spans="1:7">
      <c r="A682" s="416">
        <v>2100202</v>
      </c>
      <c r="B682" s="294" t="s">
        <v>617</v>
      </c>
      <c r="C682" s="300">
        <v>102</v>
      </c>
      <c r="D682" s="323">
        <v>110</v>
      </c>
      <c r="E682" s="342">
        <f t="shared" si="35"/>
        <v>0.078</v>
      </c>
      <c r="F682" s="262" t="str">
        <f t="shared" si="36"/>
        <v>是</v>
      </c>
      <c r="G682" s="149" t="str">
        <f t="shared" si="37"/>
        <v>项</v>
      </c>
    </row>
    <row r="683" ht="36" customHeight="1" spans="1:7">
      <c r="A683" s="416">
        <v>2100203</v>
      </c>
      <c r="B683" s="294" t="s">
        <v>618</v>
      </c>
      <c r="C683" s="300"/>
      <c r="D683" s="323"/>
      <c r="E683" s="342" t="str">
        <f t="shared" si="35"/>
        <v/>
      </c>
      <c r="F683" s="262" t="str">
        <f t="shared" si="36"/>
        <v>否</v>
      </c>
      <c r="G683" s="149" t="str">
        <f t="shared" si="37"/>
        <v>项</v>
      </c>
    </row>
    <row r="684" ht="36" customHeight="1" spans="1:7">
      <c r="A684" s="416">
        <v>2100204</v>
      </c>
      <c r="B684" s="294" t="s">
        <v>619</v>
      </c>
      <c r="C684" s="300"/>
      <c r="D684" s="323"/>
      <c r="E684" s="342" t="str">
        <f t="shared" si="35"/>
        <v/>
      </c>
      <c r="F684" s="262" t="str">
        <f t="shared" si="36"/>
        <v>否</v>
      </c>
      <c r="G684" s="149" t="str">
        <f t="shared" si="37"/>
        <v>项</v>
      </c>
    </row>
    <row r="685" ht="36" customHeight="1" spans="1:7">
      <c r="A685" s="416">
        <v>2100205</v>
      </c>
      <c r="B685" s="294" t="s">
        <v>620</v>
      </c>
      <c r="C685" s="300"/>
      <c r="D685" s="323"/>
      <c r="E685" s="342" t="str">
        <f t="shared" si="35"/>
        <v/>
      </c>
      <c r="F685" s="262" t="str">
        <f t="shared" si="36"/>
        <v>否</v>
      </c>
      <c r="G685" s="149" t="str">
        <f t="shared" si="37"/>
        <v>项</v>
      </c>
    </row>
    <row r="686" ht="36" customHeight="1" spans="1:7">
      <c r="A686" s="416">
        <v>2100206</v>
      </c>
      <c r="B686" s="294" t="s">
        <v>621</v>
      </c>
      <c r="C686" s="300"/>
      <c r="D686" s="323"/>
      <c r="E686" s="342" t="str">
        <f t="shared" si="35"/>
        <v/>
      </c>
      <c r="F686" s="262" t="str">
        <f t="shared" si="36"/>
        <v>否</v>
      </c>
      <c r="G686" s="149" t="str">
        <f t="shared" si="37"/>
        <v>项</v>
      </c>
    </row>
    <row r="687" ht="36" customHeight="1" spans="1:7">
      <c r="A687" s="416">
        <v>2100207</v>
      </c>
      <c r="B687" s="294" t="s">
        <v>622</v>
      </c>
      <c r="C687" s="300"/>
      <c r="D687" s="323"/>
      <c r="E687" s="342" t="str">
        <f t="shared" si="35"/>
        <v/>
      </c>
      <c r="F687" s="262" t="str">
        <f t="shared" si="36"/>
        <v>否</v>
      </c>
      <c r="G687" s="149" t="str">
        <f t="shared" si="37"/>
        <v>项</v>
      </c>
    </row>
    <row r="688" ht="36" customHeight="1" spans="1:7">
      <c r="A688" s="416">
        <v>2100208</v>
      </c>
      <c r="B688" s="294" t="s">
        <v>623</v>
      </c>
      <c r="C688" s="300"/>
      <c r="D688" s="323"/>
      <c r="E688" s="342" t="str">
        <f t="shared" si="35"/>
        <v/>
      </c>
      <c r="F688" s="262" t="str">
        <f t="shared" si="36"/>
        <v>否</v>
      </c>
      <c r="G688" s="149" t="str">
        <f t="shared" si="37"/>
        <v>项</v>
      </c>
    </row>
    <row r="689" ht="36" customHeight="1" spans="1:7">
      <c r="A689" s="416">
        <v>2100209</v>
      </c>
      <c r="B689" s="294" t="s">
        <v>624</v>
      </c>
      <c r="C689" s="300"/>
      <c r="D689" s="323"/>
      <c r="E689" s="342" t="str">
        <f t="shared" si="35"/>
        <v/>
      </c>
      <c r="F689" s="262" t="str">
        <f t="shared" si="36"/>
        <v>否</v>
      </c>
      <c r="G689" s="149" t="str">
        <f t="shared" si="37"/>
        <v>项</v>
      </c>
    </row>
    <row r="690" ht="36" customHeight="1" spans="1:7">
      <c r="A690" s="416">
        <v>2100210</v>
      </c>
      <c r="B690" s="294" t="s">
        <v>625</v>
      </c>
      <c r="C690" s="300"/>
      <c r="D690" s="323"/>
      <c r="E690" s="342" t="str">
        <f t="shared" si="35"/>
        <v/>
      </c>
      <c r="F690" s="262" t="str">
        <f t="shared" si="36"/>
        <v>否</v>
      </c>
      <c r="G690" s="149" t="str">
        <f t="shared" si="37"/>
        <v>项</v>
      </c>
    </row>
    <row r="691" ht="36" customHeight="1" spans="1:7">
      <c r="A691" s="416">
        <v>2100211</v>
      </c>
      <c r="B691" s="294" t="s">
        <v>626</v>
      </c>
      <c r="C691" s="300"/>
      <c r="D691" s="323"/>
      <c r="E691" s="342" t="str">
        <f t="shared" si="35"/>
        <v/>
      </c>
      <c r="F691" s="262" t="str">
        <f t="shared" si="36"/>
        <v>否</v>
      </c>
      <c r="G691" s="149" t="str">
        <f t="shared" si="37"/>
        <v>项</v>
      </c>
    </row>
    <row r="692" ht="36" customHeight="1" spans="1:7">
      <c r="A692" s="416">
        <v>2100212</v>
      </c>
      <c r="B692" s="294" t="s">
        <v>627</v>
      </c>
      <c r="C692" s="300"/>
      <c r="D692" s="323"/>
      <c r="E692" s="342" t="str">
        <f t="shared" si="35"/>
        <v/>
      </c>
      <c r="F692" s="262" t="str">
        <f t="shared" si="36"/>
        <v>否</v>
      </c>
      <c r="G692" s="149" t="str">
        <f t="shared" si="37"/>
        <v>项</v>
      </c>
    </row>
    <row r="693" ht="36" customHeight="1" spans="1:7">
      <c r="A693" s="416">
        <v>2100299</v>
      </c>
      <c r="B693" s="294" t="s">
        <v>628</v>
      </c>
      <c r="C693" s="300"/>
      <c r="D693" s="323"/>
      <c r="E693" s="342" t="str">
        <f t="shared" si="35"/>
        <v/>
      </c>
      <c r="F693" s="262" t="str">
        <f t="shared" si="36"/>
        <v>否</v>
      </c>
      <c r="G693" s="149" t="str">
        <f t="shared" si="37"/>
        <v>项</v>
      </c>
    </row>
    <row r="694" ht="36" customHeight="1" spans="1:7">
      <c r="A694" s="415">
        <v>21003</v>
      </c>
      <c r="B694" s="287" t="s">
        <v>629</v>
      </c>
      <c r="C694" s="323">
        <v>3377</v>
      </c>
      <c r="D694" s="323">
        <v>6466</v>
      </c>
      <c r="E694" s="342">
        <f t="shared" si="35"/>
        <v>0.915</v>
      </c>
      <c r="F694" s="262" t="str">
        <f t="shared" si="36"/>
        <v>是</v>
      </c>
      <c r="G694" s="149" t="str">
        <f t="shared" si="37"/>
        <v>款</v>
      </c>
    </row>
    <row r="695" ht="36" customHeight="1" spans="1:7">
      <c r="A695" s="416">
        <v>2100301</v>
      </c>
      <c r="B695" s="294" t="s">
        <v>630</v>
      </c>
      <c r="C695" s="300"/>
      <c r="D695" s="323"/>
      <c r="E695" s="342" t="str">
        <f t="shared" si="35"/>
        <v/>
      </c>
      <c r="F695" s="262" t="str">
        <f t="shared" si="36"/>
        <v>否</v>
      </c>
      <c r="G695" s="149" t="str">
        <f t="shared" si="37"/>
        <v>项</v>
      </c>
    </row>
    <row r="696" ht="36" customHeight="1" spans="1:7">
      <c r="A696" s="416">
        <v>2100302</v>
      </c>
      <c r="B696" s="294" t="s">
        <v>631</v>
      </c>
      <c r="C696" s="300">
        <v>2675</v>
      </c>
      <c r="D696" s="323">
        <v>2918</v>
      </c>
      <c r="E696" s="342">
        <f t="shared" si="35"/>
        <v>0.091</v>
      </c>
      <c r="F696" s="262" t="str">
        <f t="shared" si="36"/>
        <v>是</v>
      </c>
      <c r="G696" s="149" t="str">
        <f t="shared" si="37"/>
        <v>项</v>
      </c>
    </row>
    <row r="697" ht="36" customHeight="1" spans="1:7">
      <c r="A697" s="416">
        <v>2100399</v>
      </c>
      <c r="B697" s="294" t="s">
        <v>632</v>
      </c>
      <c r="C697" s="300">
        <v>702</v>
      </c>
      <c r="D697" s="323">
        <v>3548</v>
      </c>
      <c r="E697" s="342">
        <f t="shared" si="35"/>
        <v>4.054</v>
      </c>
      <c r="F697" s="262" t="str">
        <f t="shared" si="36"/>
        <v>是</v>
      </c>
      <c r="G697" s="149" t="str">
        <f t="shared" si="37"/>
        <v>项</v>
      </c>
    </row>
    <row r="698" ht="36" customHeight="1" spans="1:7">
      <c r="A698" s="415">
        <v>21004</v>
      </c>
      <c r="B698" s="287" t="s">
        <v>633</v>
      </c>
      <c r="C698" s="323">
        <v>4542</v>
      </c>
      <c r="D698" s="323">
        <v>4468</v>
      </c>
      <c r="E698" s="342">
        <f t="shared" si="35"/>
        <v>-0.016</v>
      </c>
      <c r="F698" s="262" t="str">
        <f t="shared" si="36"/>
        <v>是</v>
      </c>
      <c r="G698" s="149" t="str">
        <f t="shared" si="37"/>
        <v>款</v>
      </c>
    </row>
    <row r="699" ht="36" customHeight="1" spans="1:7">
      <c r="A699" s="416">
        <v>2100401</v>
      </c>
      <c r="B699" s="294" t="s">
        <v>634</v>
      </c>
      <c r="C699" s="300">
        <v>491</v>
      </c>
      <c r="D699" s="323">
        <v>509</v>
      </c>
      <c r="E699" s="342">
        <f t="shared" si="35"/>
        <v>0.037</v>
      </c>
      <c r="F699" s="262" t="str">
        <f t="shared" si="36"/>
        <v>是</v>
      </c>
      <c r="G699" s="149" t="str">
        <f t="shared" si="37"/>
        <v>项</v>
      </c>
    </row>
    <row r="700" ht="36" customHeight="1" spans="1:7">
      <c r="A700" s="416">
        <v>2100402</v>
      </c>
      <c r="B700" s="294" t="s">
        <v>635</v>
      </c>
      <c r="C700" s="300">
        <v>90</v>
      </c>
      <c r="D700" s="323"/>
      <c r="E700" s="342">
        <f t="shared" si="35"/>
        <v>-1</v>
      </c>
      <c r="F700" s="262" t="str">
        <f t="shared" si="36"/>
        <v>是</v>
      </c>
      <c r="G700" s="149" t="str">
        <f t="shared" si="37"/>
        <v>项</v>
      </c>
    </row>
    <row r="701" ht="36" customHeight="1" spans="1:7">
      <c r="A701" s="416">
        <v>2100403</v>
      </c>
      <c r="B701" s="294" t="s">
        <v>636</v>
      </c>
      <c r="C701" s="300">
        <v>443</v>
      </c>
      <c r="D701" s="323">
        <v>465</v>
      </c>
      <c r="E701" s="342">
        <f t="shared" si="35"/>
        <v>0.05</v>
      </c>
      <c r="F701" s="262" t="str">
        <f t="shared" si="36"/>
        <v>是</v>
      </c>
      <c r="G701" s="149" t="str">
        <f t="shared" si="37"/>
        <v>项</v>
      </c>
    </row>
    <row r="702" ht="36" customHeight="1" spans="1:7">
      <c r="A702" s="416">
        <v>2100404</v>
      </c>
      <c r="B702" s="294" t="s">
        <v>637</v>
      </c>
      <c r="C702" s="300"/>
      <c r="D702" s="323"/>
      <c r="E702" s="342" t="str">
        <f t="shared" si="35"/>
        <v/>
      </c>
      <c r="F702" s="262" t="str">
        <f t="shared" si="36"/>
        <v>否</v>
      </c>
      <c r="G702" s="149" t="str">
        <f t="shared" si="37"/>
        <v>项</v>
      </c>
    </row>
    <row r="703" ht="36" customHeight="1" spans="1:7">
      <c r="A703" s="416">
        <v>2100405</v>
      </c>
      <c r="B703" s="294" t="s">
        <v>638</v>
      </c>
      <c r="C703" s="300"/>
      <c r="D703" s="323"/>
      <c r="E703" s="342" t="str">
        <f t="shared" si="35"/>
        <v/>
      </c>
      <c r="F703" s="262" t="str">
        <f t="shared" si="36"/>
        <v>否</v>
      </c>
      <c r="G703" s="149" t="str">
        <f t="shared" si="37"/>
        <v>项</v>
      </c>
    </row>
    <row r="704" ht="36" customHeight="1" spans="1:7">
      <c r="A704" s="416">
        <v>2100406</v>
      </c>
      <c r="B704" s="294" t="s">
        <v>639</v>
      </c>
      <c r="C704" s="300"/>
      <c r="D704" s="323"/>
      <c r="E704" s="342" t="str">
        <f t="shared" si="35"/>
        <v/>
      </c>
      <c r="F704" s="262" t="str">
        <f t="shared" si="36"/>
        <v>否</v>
      </c>
      <c r="G704" s="149" t="str">
        <f t="shared" si="37"/>
        <v>项</v>
      </c>
    </row>
    <row r="705" ht="36" customHeight="1" spans="1:7">
      <c r="A705" s="416">
        <v>2100407</v>
      </c>
      <c r="B705" s="294" t="s">
        <v>640</v>
      </c>
      <c r="C705" s="300"/>
      <c r="D705" s="323"/>
      <c r="E705" s="342" t="str">
        <f t="shared" si="35"/>
        <v/>
      </c>
      <c r="F705" s="262" t="str">
        <f t="shared" si="36"/>
        <v>否</v>
      </c>
      <c r="G705" s="149" t="str">
        <f t="shared" si="37"/>
        <v>项</v>
      </c>
    </row>
    <row r="706" ht="36" customHeight="1" spans="1:7">
      <c r="A706" s="416">
        <v>2100408</v>
      </c>
      <c r="B706" s="294" t="s">
        <v>641</v>
      </c>
      <c r="C706" s="300">
        <v>3354</v>
      </c>
      <c r="D706" s="323">
        <v>3418</v>
      </c>
      <c r="E706" s="342">
        <f t="shared" si="35"/>
        <v>0.019</v>
      </c>
      <c r="F706" s="262" t="str">
        <f t="shared" si="36"/>
        <v>是</v>
      </c>
      <c r="G706" s="149" t="str">
        <f t="shared" si="37"/>
        <v>项</v>
      </c>
    </row>
    <row r="707" ht="36" customHeight="1" spans="1:7">
      <c r="A707" s="416">
        <v>2100409</v>
      </c>
      <c r="B707" s="294" t="s">
        <v>642</v>
      </c>
      <c r="C707" s="300">
        <v>136</v>
      </c>
      <c r="D707" s="323">
        <v>44</v>
      </c>
      <c r="E707" s="342">
        <f t="shared" si="35"/>
        <v>-0.676</v>
      </c>
      <c r="F707" s="262" t="str">
        <f t="shared" si="36"/>
        <v>是</v>
      </c>
      <c r="G707" s="149" t="str">
        <f t="shared" si="37"/>
        <v>项</v>
      </c>
    </row>
    <row r="708" ht="36" customHeight="1" spans="1:7">
      <c r="A708" s="416">
        <v>2100410</v>
      </c>
      <c r="B708" s="294" t="s">
        <v>643</v>
      </c>
      <c r="C708" s="300">
        <v>16</v>
      </c>
      <c r="D708" s="323"/>
      <c r="E708" s="342">
        <f t="shared" si="35"/>
        <v>-1</v>
      </c>
      <c r="F708" s="262" t="str">
        <f t="shared" si="36"/>
        <v>是</v>
      </c>
      <c r="G708" s="149" t="str">
        <f t="shared" si="37"/>
        <v>项</v>
      </c>
    </row>
    <row r="709" ht="36" customHeight="1" spans="1:7">
      <c r="A709" s="416">
        <v>2100499</v>
      </c>
      <c r="B709" s="294" t="s">
        <v>644</v>
      </c>
      <c r="C709" s="300">
        <v>12</v>
      </c>
      <c r="D709" s="323">
        <v>32</v>
      </c>
      <c r="E709" s="342">
        <f t="shared" si="35"/>
        <v>1.667</v>
      </c>
      <c r="F709" s="262" t="str">
        <f t="shared" si="36"/>
        <v>是</v>
      </c>
      <c r="G709" s="149" t="str">
        <f t="shared" si="37"/>
        <v>项</v>
      </c>
    </row>
    <row r="710" ht="36" customHeight="1" spans="1:7">
      <c r="A710" s="415">
        <v>21006</v>
      </c>
      <c r="B710" s="287" t="s">
        <v>645</v>
      </c>
      <c r="C710" s="323"/>
      <c r="D710" s="323"/>
      <c r="E710" s="342" t="str">
        <f t="shared" si="35"/>
        <v/>
      </c>
      <c r="F710" s="262" t="str">
        <f t="shared" si="36"/>
        <v>否</v>
      </c>
      <c r="G710" s="149" t="str">
        <f t="shared" si="37"/>
        <v>款</v>
      </c>
    </row>
    <row r="711" ht="36" customHeight="1" spans="1:7">
      <c r="A711" s="416">
        <v>2100601</v>
      </c>
      <c r="B711" s="294" t="s">
        <v>646</v>
      </c>
      <c r="C711" s="300"/>
      <c r="D711" s="323"/>
      <c r="E711" s="342" t="str">
        <f t="shared" si="35"/>
        <v/>
      </c>
      <c r="F711" s="262" t="str">
        <f t="shared" si="36"/>
        <v>否</v>
      </c>
      <c r="G711" s="149" t="str">
        <f t="shared" si="37"/>
        <v>项</v>
      </c>
    </row>
    <row r="712" ht="36" customHeight="1" spans="1:7">
      <c r="A712" s="416">
        <v>2100699</v>
      </c>
      <c r="B712" s="294" t="s">
        <v>647</v>
      </c>
      <c r="C712" s="300"/>
      <c r="D712" s="323"/>
      <c r="E712" s="342" t="str">
        <f t="shared" ref="E712:E775" si="38">IF(C712&gt;0,D712/C712-1,IF(C712&lt;0,-(D712/C712-1),""))</f>
        <v/>
      </c>
      <c r="F712" s="262" t="str">
        <f t="shared" si="36"/>
        <v>否</v>
      </c>
      <c r="G712" s="149" t="str">
        <f t="shared" si="37"/>
        <v>项</v>
      </c>
    </row>
    <row r="713" ht="36" customHeight="1" spans="1:7">
      <c r="A713" s="415">
        <v>21007</v>
      </c>
      <c r="B713" s="287" t="s">
        <v>648</v>
      </c>
      <c r="C713" s="323">
        <v>4714</v>
      </c>
      <c r="D713" s="323">
        <v>2924</v>
      </c>
      <c r="E713" s="342">
        <f t="shared" si="38"/>
        <v>-0.38</v>
      </c>
      <c r="F713" s="262" t="str">
        <f t="shared" ref="F713:F743" si="39">IF(LEN(A713)=3,"是",IF(B713&lt;&gt;"",IF(SUM(C713:D713)&lt;&gt;0,"是","否"),"是"))</f>
        <v>是</v>
      </c>
      <c r="G713" s="149" t="str">
        <f t="shared" ref="G713:G743" si="40">IF(LEN(A713)=3,"类",IF(LEN(A713)=5,"款","项"))</f>
        <v>款</v>
      </c>
    </row>
    <row r="714" ht="36" customHeight="1" spans="1:7">
      <c r="A714" s="416">
        <v>2100716</v>
      </c>
      <c r="B714" s="294" t="s">
        <v>649</v>
      </c>
      <c r="C714" s="300"/>
      <c r="D714" s="323"/>
      <c r="E714" s="342" t="str">
        <f t="shared" si="38"/>
        <v/>
      </c>
      <c r="F714" s="262" t="str">
        <f t="shared" si="39"/>
        <v>否</v>
      </c>
      <c r="G714" s="149" t="str">
        <f t="shared" si="40"/>
        <v>项</v>
      </c>
    </row>
    <row r="715" ht="36" customHeight="1" spans="1:7">
      <c r="A715" s="416">
        <v>2100717</v>
      </c>
      <c r="B715" s="294" t="s">
        <v>650</v>
      </c>
      <c r="C715" s="300"/>
      <c r="D715" s="323"/>
      <c r="E715" s="342" t="str">
        <f t="shared" si="38"/>
        <v/>
      </c>
      <c r="F715" s="262" t="str">
        <f t="shared" si="39"/>
        <v>否</v>
      </c>
      <c r="G715" s="149" t="str">
        <f t="shared" si="40"/>
        <v>项</v>
      </c>
    </row>
    <row r="716" ht="36" customHeight="1" spans="1:7">
      <c r="A716" s="416">
        <v>2100799</v>
      </c>
      <c r="B716" s="294" t="s">
        <v>651</v>
      </c>
      <c r="C716" s="300">
        <v>4714</v>
      </c>
      <c r="D716" s="323">
        <v>2924</v>
      </c>
      <c r="E716" s="342">
        <f t="shared" si="38"/>
        <v>-0.38</v>
      </c>
      <c r="F716" s="262" t="str">
        <f t="shared" si="39"/>
        <v>是</v>
      </c>
      <c r="G716" s="149" t="str">
        <f t="shared" si="40"/>
        <v>项</v>
      </c>
    </row>
    <row r="717" ht="36" customHeight="1" spans="1:7">
      <c r="A717" s="415">
        <v>21011</v>
      </c>
      <c r="B717" s="287" t="s">
        <v>652</v>
      </c>
      <c r="C717" s="323">
        <v>10546</v>
      </c>
      <c r="D717" s="323">
        <v>11285</v>
      </c>
      <c r="E717" s="342">
        <f t="shared" si="38"/>
        <v>0.07</v>
      </c>
      <c r="F717" s="262" t="str">
        <f t="shared" si="39"/>
        <v>是</v>
      </c>
      <c r="G717" s="149" t="str">
        <f t="shared" si="40"/>
        <v>款</v>
      </c>
    </row>
    <row r="718" ht="36" customHeight="1" spans="1:7">
      <c r="A718" s="416">
        <v>2101101</v>
      </c>
      <c r="B718" s="294" t="s">
        <v>653</v>
      </c>
      <c r="C718" s="300">
        <v>1582</v>
      </c>
      <c r="D718" s="323">
        <v>1710</v>
      </c>
      <c r="E718" s="342">
        <f t="shared" si="38"/>
        <v>0.081</v>
      </c>
      <c r="F718" s="262" t="str">
        <f t="shared" si="39"/>
        <v>是</v>
      </c>
      <c r="G718" s="149" t="str">
        <f t="shared" si="40"/>
        <v>项</v>
      </c>
    </row>
    <row r="719" ht="36" customHeight="1" spans="1:7">
      <c r="A719" s="416">
        <v>2101102</v>
      </c>
      <c r="B719" s="294" t="s">
        <v>654</v>
      </c>
      <c r="C719" s="300">
        <v>3933</v>
      </c>
      <c r="D719" s="323">
        <v>4201</v>
      </c>
      <c r="E719" s="342">
        <f t="shared" si="38"/>
        <v>0.068</v>
      </c>
      <c r="F719" s="262" t="str">
        <f t="shared" si="39"/>
        <v>是</v>
      </c>
      <c r="G719" s="149" t="str">
        <f t="shared" si="40"/>
        <v>项</v>
      </c>
    </row>
    <row r="720" ht="36" customHeight="1" spans="1:7">
      <c r="A720" s="416">
        <v>2101103</v>
      </c>
      <c r="B720" s="294" t="s">
        <v>655</v>
      </c>
      <c r="C720" s="300">
        <v>4779</v>
      </c>
      <c r="D720" s="323">
        <v>5119</v>
      </c>
      <c r="E720" s="342">
        <f t="shared" si="38"/>
        <v>0.071</v>
      </c>
      <c r="F720" s="262" t="str">
        <f t="shared" si="39"/>
        <v>是</v>
      </c>
      <c r="G720" s="149" t="str">
        <f t="shared" si="40"/>
        <v>项</v>
      </c>
    </row>
    <row r="721" ht="36" customHeight="1" spans="1:7">
      <c r="A721" s="416">
        <v>2101199</v>
      </c>
      <c r="B721" s="294" t="s">
        <v>656</v>
      </c>
      <c r="C721" s="300">
        <v>252</v>
      </c>
      <c r="D721" s="323">
        <v>255</v>
      </c>
      <c r="E721" s="342">
        <f t="shared" si="38"/>
        <v>0.012</v>
      </c>
      <c r="F721" s="262" t="str">
        <f t="shared" si="39"/>
        <v>是</v>
      </c>
      <c r="G721" s="149" t="str">
        <f t="shared" si="40"/>
        <v>项</v>
      </c>
    </row>
    <row r="722" ht="36" customHeight="1" spans="1:7">
      <c r="A722" s="415">
        <v>21012</v>
      </c>
      <c r="B722" s="287" t="s">
        <v>657</v>
      </c>
      <c r="C722" s="323">
        <v>1388</v>
      </c>
      <c r="D722" s="323">
        <v>1600</v>
      </c>
      <c r="E722" s="342">
        <f t="shared" si="38"/>
        <v>0.153</v>
      </c>
      <c r="F722" s="262" t="str">
        <f t="shared" si="39"/>
        <v>是</v>
      </c>
      <c r="G722" s="149" t="str">
        <f t="shared" si="40"/>
        <v>款</v>
      </c>
    </row>
    <row r="723" ht="36" customHeight="1" spans="1:7">
      <c r="A723" s="416">
        <v>2101201</v>
      </c>
      <c r="B723" s="294" t="s">
        <v>658</v>
      </c>
      <c r="C723" s="300">
        <v>28</v>
      </c>
      <c r="D723" s="323">
        <v>177</v>
      </c>
      <c r="E723" s="342">
        <f t="shared" si="38"/>
        <v>5.321</v>
      </c>
      <c r="F723" s="262" t="str">
        <f t="shared" si="39"/>
        <v>是</v>
      </c>
      <c r="G723" s="149" t="str">
        <f t="shared" si="40"/>
        <v>项</v>
      </c>
    </row>
    <row r="724" ht="36" customHeight="1" spans="1:7">
      <c r="A724" s="416">
        <v>2101202</v>
      </c>
      <c r="B724" s="294" t="s">
        <v>659</v>
      </c>
      <c r="C724" s="300">
        <v>1360</v>
      </c>
      <c r="D724" s="323">
        <v>1423</v>
      </c>
      <c r="E724" s="342">
        <f t="shared" si="38"/>
        <v>0.046</v>
      </c>
      <c r="F724" s="262" t="str">
        <f t="shared" si="39"/>
        <v>是</v>
      </c>
      <c r="G724" s="149" t="str">
        <f t="shared" si="40"/>
        <v>项</v>
      </c>
    </row>
    <row r="725" ht="36" customHeight="1" spans="1:7">
      <c r="A725" s="416">
        <v>2101299</v>
      </c>
      <c r="B725" s="294" t="s">
        <v>660</v>
      </c>
      <c r="C725" s="300"/>
      <c r="D725" s="323"/>
      <c r="E725" s="342" t="str">
        <f t="shared" si="38"/>
        <v/>
      </c>
      <c r="F725" s="262" t="str">
        <f t="shared" si="39"/>
        <v>否</v>
      </c>
      <c r="G725" s="149" t="str">
        <f t="shared" si="40"/>
        <v>项</v>
      </c>
    </row>
    <row r="726" ht="36" customHeight="1" spans="1:7">
      <c r="A726" s="415">
        <v>21013</v>
      </c>
      <c r="B726" s="287" t="s">
        <v>661</v>
      </c>
      <c r="C726" s="323">
        <v>308</v>
      </c>
      <c r="D726" s="323">
        <v>396</v>
      </c>
      <c r="E726" s="342">
        <f t="shared" si="38"/>
        <v>0.286</v>
      </c>
      <c r="F726" s="262" t="str">
        <f t="shared" si="39"/>
        <v>是</v>
      </c>
      <c r="G726" s="149" t="str">
        <f t="shared" si="40"/>
        <v>款</v>
      </c>
    </row>
    <row r="727" ht="36" customHeight="1" spans="1:7">
      <c r="A727" s="416">
        <v>2101301</v>
      </c>
      <c r="B727" s="294" t="s">
        <v>662</v>
      </c>
      <c r="C727" s="300">
        <v>308</v>
      </c>
      <c r="D727" s="323">
        <v>396</v>
      </c>
      <c r="E727" s="342">
        <f t="shared" si="38"/>
        <v>0.286</v>
      </c>
      <c r="F727" s="262" t="str">
        <f t="shared" si="39"/>
        <v>是</v>
      </c>
      <c r="G727" s="149" t="str">
        <f t="shared" si="40"/>
        <v>项</v>
      </c>
    </row>
    <row r="728" ht="36" customHeight="1" spans="1:7">
      <c r="A728" s="416">
        <v>2101302</v>
      </c>
      <c r="B728" s="294" t="s">
        <v>663</v>
      </c>
      <c r="C728" s="300"/>
      <c r="D728" s="323"/>
      <c r="E728" s="342" t="str">
        <f t="shared" si="38"/>
        <v/>
      </c>
      <c r="F728" s="262" t="str">
        <f t="shared" si="39"/>
        <v>否</v>
      </c>
      <c r="G728" s="149" t="str">
        <f t="shared" si="40"/>
        <v>项</v>
      </c>
    </row>
    <row r="729" ht="36" customHeight="1" spans="1:7">
      <c r="A729" s="416">
        <v>2101399</v>
      </c>
      <c r="B729" s="294" t="s">
        <v>664</v>
      </c>
      <c r="C729" s="300"/>
      <c r="D729" s="323"/>
      <c r="E729" s="342" t="str">
        <f t="shared" si="38"/>
        <v/>
      </c>
      <c r="F729" s="262" t="str">
        <f t="shared" si="39"/>
        <v>否</v>
      </c>
      <c r="G729" s="149" t="str">
        <f t="shared" si="40"/>
        <v>项</v>
      </c>
    </row>
    <row r="730" ht="36" customHeight="1" spans="1:7">
      <c r="A730" s="415">
        <v>21014</v>
      </c>
      <c r="B730" s="287" t="s">
        <v>665</v>
      </c>
      <c r="C730" s="323">
        <v>49</v>
      </c>
      <c r="D730" s="323">
        <v>255</v>
      </c>
      <c r="E730" s="342">
        <f t="shared" si="38"/>
        <v>4.204</v>
      </c>
      <c r="F730" s="262" t="str">
        <f t="shared" si="39"/>
        <v>是</v>
      </c>
      <c r="G730" s="149" t="str">
        <f t="shared" si="40"/>
        <v>款</v>
      </c>
    </row>
    <row r="731" ht="36" customHeight="1" spans="1:7">
      <c r="A731" s="416">
        <v>2101401</v>
      </c>
      <c r="B731" s="294" t="s">
        <v>666</v>
      </c>
      <c r="C731" s="300">
        <v>49</v>
      </c>
      <c r="D731" s="323">
        <v>255</v>
      </c>
      <c r="E731" s="342">
        <f t="shared" si="38"/>
        <v>4.204</v>
      </c>
      <c r="F731" s="262" t="str">
        <f t="shared" si="39"/>
        <v>是</v>
      </c>
      <c r="G731" s="149" t="str">
        <f t="shared" si="40"/>
        <v>项</v>
      </c>
    </row>
    <row r="732" ht="36" customHeight="1" spans="1:7">
      <c r="A732" s="416">
        <v>2101499</v>
      </c>
      <c r="B732" s="294" t="s">
        <v>667</v>
      </c>
      <c r="C732" s="300"/>
      <c r="D732" s="323"/>
      <c r="E732" s="342" t="str">
        <f t="shared" si="38"/>
        <v/>
      </c>
      <c r="F732" s="262" t="str">
        <f t="shared" si="39"/>
        <v>否</v>
      </c>
      <c r="G732" s="149" t="str">
        <f t="shared" si="40"/>
        <v>项</v>
      </c>
    </row>
    <row r="733" ht="36" customHeight="1" spans="1:7">
      <c r="A733" s="415">
        <v>21015</v>
      </c>
      <c r="B733" s="287" t="s">
        <v>668</v>
      </c>
      <c r="C733" s="323">
        <v>349</v>
      </c>
      <c r="D733" s="323">
        <v>387</v>
      </c>
      <c r="E733" s="342">
        <f t="shared" si="38"/>
        <v>0.109</v>
      </c>
      <c r="F733" s="262" t="str">
        <f t="shared" si="39"/>
        <v>是</v>
      </c>
      <c r="G733" s="149" t="str">
        <f t="shared" si="40"/>
        <v>款</v>
      </c>
    </row>
    <row r="734" ht="36" customHeight="1" spans="1:7">
      <c r="A734" s="416">
        <v>2101501</v>
      </c>
      <c r="B734" s="294" t="s">
        <v>139</v>
      </c>
      <c r="C734" s="300">
        <v>343</v>
      </c>
      <c r="D734" s="323">
        <v>387</v>
      </c>
      <c r="E734" s="342">
        <f t="shared" si="38"/>
        <v>0.128</v>
      </c>
      <c r="F734" s="262" t="str">
        <f t="shared" si="39"/>
        <v>是</v>
      </c>
      <c r="G734" s="149" t="str">
        <f t="shared" si="40"/>
        <v>项</v>
      </c>
    </row>
    <row r="735" ht="36" customHeight="1" spans="1:7">
      <c r="A735" s="416">
        <v>2101502</v>
      </c>
      <c r="B735" s="294" t="s">
        <v>140</v>
      </c>
      <c r="C735" s="300"/>
      <c r="D735" s="323"/>
      <c r="E735" s="342" t="str">
        <f t="shared" si="38"/>
        <v/>
      </c>
      <c r="F735" s="262" t="str">
        <f t="shared" si="39"/>
        <v>否</v>
      </c>
      <c r="G735" s="149" t="str">
        <f t="shared" si="40"/>
        <v>项</v>
      </c>
    </row>
    <row r="736" ht="36" customHeight="1" spans="1:7">
      <c r="A736" s="416">
        <v>2101503</v>
      </c>
      <c r="B736" s="294" t="s">
        <v>141</v>
      </c>
      <c r="C736" s="300"/>
      <c r="D736" s="323"/>
      <c r="E736" s="342" t="str">
        <f t="shared" si="38"/>
        <v/>
      </c>
      <c r="F736" s="262" t="str">
        <f t="shared" si="39"/>
        <v>否</v>
      </c>
      <c r="G736" s="149" t="str">
        <f t="shared" si="40"/>
        <v>项</v>
      </c>
    </row>
    <row r="737" ht="36" customHeight="1" spans="1:7">
      <c r="A737" s="416">
        <v>2101504</v>
      </c>
      <c r="B737" s="294" t="s">
        <v>180</v>
      </c>
      <c r="C737" s="300"/>
      <c r="D737" s="323"/>
      <c r="E737" s="342" t="str">
        <f t="shared" si="38"/>
        <v/>
      </c>
      <c r="F737" s="262" t="str">
        <f t="shared" si="39"/>
        <v>否</v>
      </c>
      <c r="G737" s="149" t="str">
        <f t="shared" si="40"/>
        <v>项</v>
      </c>
    </row>
    <row r="738" ht="36" customHeight="1" spans="1:7">
      <c r="A738" s="416">
        <v>2101505</v>
      </c>
      <c r="B738" s="294" t="s">
        <v>669</v>
      </c>
      <c r="C738" s="300"/>
      <c r="D738" s="323"/>
      <c r="E738" s="342" t="str">
        <f t="shared" si="38"/>
        <v/>
      </c>
      <c r="F738" s="262" t="str">
        <f t="shared" si="39"/>
        <v>否</v>
      </c>
      <c r="G738" s="149" t="str">
        <f t="shared" si="40"/>
        <v>项</v>
      </c>
    </row>
    <row r="739" ht="36" customHeight="1" spans="1:7">
      <c r="A739" s="416">
        <v>2101506</v>
      </c>
      <c r="B739" s="294" t="s">
        <v>670</v>
      </c>
      <c r="C739" s="300"/>
      <c r="D739" s="323"/>
      <c r="E739" s="342" t="str">
        <f t="shared" si="38"/>
        <v/>
      </c>
      <c r="F739" s="262" t="str">
        <f t="shared" si="39"/>
        <v>否</v>
      </c>
      <c r="G739" s="149" t="str">
        <f t="shared" si="40"/>
        <v>项</v>
      </c>
    </row>
    <row r="740" ht="36" customHeight="1" spans="1:7">
      <c r="A740" s="416">
        <v>2101550</v>
      </c>
      <c r="B740" s="294" t="s">
        <v>148</v>
      </c>
      <c r="C740" s="300"/>
      <c r="D740" s="323"/>
      <c r="E740" s="342" t="str">
        <f t="shared" si="38"/>
        <v/>
      </c>
      <c r="F740" s="262" t="str">
        <f t="shared" si="39"/>
        <v>否</v>
      </c>
      <c r="G740" s="149" t="str">
        <f t="shared" si="40"/>
        <v>项</v>
      </c>
    </row>
    <row r="741" ht="36" customHeight="1" spans="1:7">
      <c r="A741" s="416">
        <v>2101599</v>
      </c>
      <c r="B741" s="294" t="s">
        <v>671</v>
      </c>
      <c r="C741" s="300">
        <v>6</v>
      </c>
      <c r="D741" s="323"/>
      <c r="E741" s="342">
        <f t="shared" si="38"/>
        <v>-1</v>
      </c>
      <c r="F741" s="262" t="str">
        <f t="shared" si="39"/>
        <v>是</v>
      </c>
      <c r="G741" s="149" t="str">
        <f t="shared" si="40"/>
        <v>项</v>
      </c>
    </row>
    <row r="742" ht="36" customHeight="1" spans="1:7">
      <c r="A742" s="415">
        <v>21016</v>
      </c>
      <c r="B742" s="287" t="s">
        <v>672</v>
      </c>
      <c r="C742" s="323"/>
      <c r="D742" s="323"/>
      <c r="E742" s="342" t="str">
        <f t="shared" si="38"/>
        <v/>
      </c>
      <c r="F742" s="262" t="str">
        <f t="shared" si="39"/>
        <v>否</v>
      </c>
      <c r="G742" s="149" t="str">
        <f t="shared" si="40"/>
        <v>款</v>
      </c>
    </row>
    <row r="743" ht="36" customHeight="1" spans="1:7">
      <c r="A743" s="416">
        <v>2101601</v>
      </c>
      <c r="B743" s="294" t="s">
        <v>673</v>
      </c>
      <c r="C743" s="300"/>
      <c r="D743" s="323"/>
      <c r="E743" s="342" t="str">
        <f t="shared" si="38"/>
        <v/>
      </c>
      <c r="F743" s="262" t="str">
        <f t="shared" si="39"/>
        <v>否</v>
      </c>
      <c r="G743" s="149" t="str">
        <f t="shared" si="40"/>
        <v>项</v>
      </c>
    </row>
    <row r="744" ht="36" customHeight="1" spans="1:6">
      <c r="A744" s="415">
        <v>21019</v>
      </c>
      <c r="B744" s="287" t="s">
        <v>674</v>
      </c>
      <c r="C744" s="323"/>
      <c r="D744" s="323">
        <v>1149</v>
      </c>
      <c r="E744" s="342" t="str">
        <f t="shared" si="38"/>
        <v/>
      </c>
      <c r="F744" s="262"/>
    </row>
    <row r="745" ht="36" customHeight="1" spans="1:6">
      <c r="A745" s="416">
        <v>2101999</v>
      </c>
      <c r="B745" s="294" t="s">
        <v>675</v>
      </c>
      <c r="C745" s="300"/>
      <c r="D745" s="323">
        <v>1149</v>
      </c>
      <c r="E745" s="342" t="str">
        <f t="shared" si="38"/>
        <v/>
      </c>
      <c r="F745" s="262"/>
    </row>
    <row r="746" ht="36" customHeight="1" spans="1:7">
      <c r="A746" s="415">
        <v>21099</v>
      </c>
      <c r="B746" s="287" t="s">
        <v>676</v>
      </c>
      <c r="C746" s="323">
        <v>7</v>
      </c>
      <c r="D746" s="323">
        <v>354</v>
      </c>
      <c r="E746" s="342">
        <f t="shared" si="38"/>
        <v>49.571</v>
      </c>
      <c r="F746" s="262" t="str">
        <f t="shared" ref="F746:F778" si="41">IF(LEN(A746)=3,"是",IF(B746&lt;&gt;"",IF(SUM(C746:D746)&lt;&gt;0,"是","否"),"是"))</f>
        <v>是</v>
      </c>
      <c r="G746" s="149" t="str">
        <f t="shared" ref="G746:G778" si="42">IF(LEN(A746)=3,"类",IF(LEN(A746)=5,"款","项"))</f>
        <v>款</v>
      </c>
    </row>
    <row r="747" ht="36" customHeight="1" spans="1:7">
      <c r="A747" s="419">
        <v>2109999</v>
      </c>
      <c r="B747" s="294" t="s">
        <v>677</v>
      </c>
      <c r="C747" s="300">
        <v>7</v>
      </c>
      <c r="D747" s="323">
        <v>354</v>
      </c>
      <c r="E747" s="342">
        <f t="shared" si="38"/>
        <v>49.571</v>
      </c>
      <c r="F747" s="262" t="str">
        <f t="shared" si="41"/>
        <v>是</v>
      </c>
      <c r="G747" s="149" t="str">
        <f t="shared" si="42"/>
        <v>项</v>
      </c>
    </row>
    <row r="748" ht="36" customHeight="1" spans="1:7">
      <c r="A748" s="421" t="s">
        <v>678</v>
      </c>
      <c r="B748" s="422" t="s">
        <v>283</v>
      </c>
      <c r="C748" s="423"/>
      <c r="D748" s="323"/>
      <c r="E748" s="342" t="str">
        <f t="shared" si="38"/>
        <v/>
      </c>
      <c r="F748" s="262" t="str">
        <f t="shared" si="41"/>
        <v>否</v>
      </c>
      <c r="G748" s="149" t="str">
        <f t="shared" si="42"/>
        <v>项</v>
      </c>
    </row>
    <row r="749" ht="36" customHeight="1" spans="1:7">
      <c r="A749" s="421" t="s">
        <v>679</v>
      </c>
      <c r="B749" s="422" t="s">
        <v>359</v>
      </c>
      <c r="C749" s="423"/>
      <c r="D749" s="323"/>
      <c r="E749" s="342" t="str">
        <f t="shared" si="38"/>
        <v/>
      </c>
      <c r="F749" s="262" t="str">
        <f t="shared" si="41"/>
        <v>否</v>
      </c>
      <c r="G749" s="149" t="str">
        <f t="shared" si="42"/>
        <v>项</v>
      </c>
    </row>
    <row r="750" ht="36" customHeight="1" spans="1:7">
      <c r="A750" s="415">
        <v>211</v>
      </c>
      <c r="B750" s="287" t="s">
        <v>89</v>
      </c>
      <c r="C750" s="323">
        <v>5552</v>
      </c>
      <c r="D750" s="323">
        <v>1167</v>
      </c>
      <c r="E750" s="342">
        <f t="shared" si="38"/>
        <v>-0.79</v>
      </c>
      <c r="F750" s="262" t="str">
        <f t="shared" si="41"/>
        <v>是</v>
      </c>
      <c r="G750" s="149" t="str">
        <f t="shared" si="42"/>
        <v>类</v>
      </c>
    </row>
    <row r="751" ht="36" customHeight="1" spans="1:7">
      <c r="A751" s="415">
        <v>21101</v>
      </c>
      <c r="B751" s="287" t="s">
        <v>680</v>
      </c>
      <c r="C751" s="323"/>
      <c r="D751" s="323"/>
      <c r="E751" s="342" t="str">
        <f t="shared" si="38"/>
        <v/>
      </c>
      <c r="F751" s="262" t="str">
        <f t="shared" si="41"/>
        <v>否</v>
      </c>
      <c r="G751" s="149" t="str">
        <f t="shared" si="42"/>
        <v>款</v>
      </c>
    </row>
    <row r="752" ht="36" customHeight="1" spans="1:7">
      <c r="A752" s="416">
        <v>2110101</v>
      </c>
      <c r="B752" s="294" t="s">
        <v>139</v>
      </c>
      <c r="C752" s="300"/>
      <c r="D752" s="323"/>
      <c r="E752" s="342" t="str">
        <f t="shared" si="38"/>
        <v/>
      </c>
      <c r="F752" s="262" t="str">
        <f t="shared" si="41"/>
        <v>否</v>
      </c>
      <c r="G752" s="149" t="str">
        <f t="shared" si="42"/>
        <v>项</v>
      </c>
    </row>
    <row r="753" ht="36" customHeight="1" spans="1:7">
      <c r="A753" s="416">
        <v>2110102</v>
      </c>
      <c r="B753" s="294" t="s">
        <v>140</v>
      </c>
      <c r="C753" s="300"/>
      <c r="D753" s="323"/>
      <c r="E753" s="342" t="str">
        <f t="shared" si="38"/>
        <v/>
      </c>
      <c r="F753" s="262" t="str">
        <f t="shared" si="41"/>
        <v>否</v>
      </c>
      <c r="G753" s="149" t="str">
        <f t="shared" si="42"/>
        <v>项</v>
      </c>
    </row>
    <row r="754" ht="36" customHeight="1" spans="1:7">
      <c r="A754" s="416">
        <v>2110103</v>
      </c>
      <c r="B754" s="294" t="s">
        <v>141</v>
      </c>
      <c r="C754" s="300"/>
      <c r="D754" s="323"/>
      <c r="E754" s="342" t="str">
        <f t="shared" si="38"/>
        <v/>
      </c>
      <c r="F754" s="262" t="str">
        <f t="shared" si="41"/>
        <v>否</v>
      </c>
      <c r="G754" s="149" t="str">
        <f t="shared" si="42"/>
        <v>项</v>
      </c>
    </row>
    <row r="755" ht="36" customHeight="1" spans="1:7">
      <c r="A755" s="416">
        <v>2110104</v>
      </c>
      <c r="B755" s="294" t="s">
        <v>681</v>
      </c>
      <c r="C755" s="300"/>
      <c r="D755" s="323"/>
      <c r="E755" s="342" t="str">
        <f t="shared" si="38"/>
        <v/>
      </c>
      <c r="F755" s="262" t="str">
        <f t="shared" si="41"/>
        <v>否</v>
      </c>
      <c r="G755" s="149" t="str">
        <f t="shared" si="42"/>
        <v>项</v>
      </c>
    </row>
    <row r="756" ht="36" customHeight="1" spans="1:7">
      <c r="A756" s="416">
        <v>2110105</v>
      </c>
      <c r="B756" s="294" t="s">
        <v>682</v>
      </c>
      <c r="C756" s="300"/>
      <c r="D756" s="323"/>
      <c r="E756" s="342" t="str">
        <f t="shared" si="38"/>
        <v/>
      </c>
      <c r="F756" s="262" t="str">
        <f t="shared" si="41"/>
        <v>否</v>
      </c>
      <c r="G756" s="149" t="str">
        <f t="shared" si="42"/>
        <v>项</v>
      </c>
    </row>
    <row r="757" ht="36" customHeight="1" spans="1:7">
      <c r="A757" s="416">
        <v>2110106</v>
      </c>
      <c r="B757" s="294" t="s">
        <v>683</v>
      </c>
      <c r="C757" s="300"/>
      <c r="D757" s="323"/>
      <c r="E757" s="342" t="str">
        <f t="shared" si="38"/>
        <v/>
      </c>
      <c r="F757" s="262" t="str">
        <f t="shared" si="41"/>
        <v>否</v>
      </c>
      <c r="G757" s="149" t="str">
        <f t="shared" si="42"/>
        <v>项</v>
      </c>
    </row>
    <row r="758" ht="36" customHeight="1" spans="1:7">
      <c r="A758" s="416">
        <v>2110107</v>
      </c>
      <c r="B758" s="294" t="s">
        <v>684</v>
      </c>
      <c r="C758" s="300"/>
      <c r="D758" s="323"/>
      <c r="E758" s="342" t="str">
        <f t="shared" si="38"/>
        <v/>
      </c>
      <c r="F758" s="262" t="str">
        <f t="shared" si="41"/>
        <v>否</v>
      </c>
      <c r="G758" s="149" t="str">
        <f t="shared" si="42"/>
        <v>项</v>
      </c>
    </row>
    <row r="759" ht="36" customHeight="1" spans="1:7">
      <c r="A759" s="416">
        <v>2110108</v>
      </c>
      <c r="B759" s="294" t="s">
        <v>685</v>
      </c>
      <c r="C759" s="300"/>
      <c r="D759" s="323"/>
      <c r="E759" s="342" t="str">
        <f t="shared" si="38"/>
        <v/>
      </c>
      <c r="F759" s="262" t="str">
        <f t="shared" si="41"/>
        <v>否</v>
      </c>
      <c r="G759" s="149" t="str">
        <f t="shared" si="42"/>
        <v>项</v>
      </c>
    </row>
    <row r="760" ht="36" customHeight="1" spans="1:7">
      <c r="A760" s="416">
        <v>2110199</v>
      </c>
      <c r="B760" s="294" t="s">
        <v>686</v>
      </c>
      <c r="C760" s="300"/>
      <c r="D760" s="323"/>
      <c r="E760" s="342" t="str">
        <f t="shared" si="38"/>
        <v/>
      </c>
      <c r="F760" s="262" t="str">
        <f t="shared" si="41"/>
        <v>否</v>
      </c>
      <c r="G760" s="149" t="str">
        <f t="shared" si="42"/>
        <v>项</v>
      </c>
    </row>
    <row r="761" ht="36" customHeight="1" spans="1:7">
      <c r="A761" s="415">
        <v>21102</v>
      </c>
      <c r="B761" s="287" t="s">
        <v>687</v>
      </c>
      <c r="C761" s="323"/>
      <c r="D761" s="323"/>
      <c r="E761" s="342" t="str">
        <f t="shared" si="38"/>
        <v/>
      </c>
      <c r="F761" s="262" t="str">
        <f t="shared" si="41"/>
        <v>否</v>
      </c>
      <c r="G761" s="149" t="str">
        <f t="shared" si="42"/>
        <v>款</v>
      </c>
    </row>
    <row r="762" ht="36" customHeight="1" spans="1:7">
      <c r="A762" s="416">
        <v>2110203</v>
      </c>
      <c r="B762" s="294" t="s">
        <v>688</v>
      </c>
      <c r="C762" s="300"/>
      <c r="D762" s="323"/>
      <c r="E762" s="342" t="str">
        <f t="shared" si="38"/>
        <v/>
      </c>
      <c r="F762" s="262" t="str">
        <f t="shared" si="41"/>
        <v>否</v>
      </c>
      <c r="G762" s="149" t="str">
        <f t="shared" si="42"/>
        <v>项</v>
      </c>
    </row>
    <row r="763" ht="36" customHeight="1" spans="1:7">
      <c r="A763" s="416">
        <v>2110204</v>
      </c>
      <c r="B763" s="294" t="s">
        <v>689</v>
      </c>
      <c r="C763" s="300"/>
      <c r="D763" s="323"/>
      <c r="E763" s="342" t="str">
        <f t="shared" si="38"/>
        <v/>
      </c>
      <c r="F763" s="262" t="str">
        <f t="shared" si="41"/>
        <v>否</v>
      </c>
      <c r="G763" s="149" t="str">
        <f t="shared" si="42"/>
        <v>项</v>
      </c>
    </row>
    <row r="764" ht="36" customHeight="1" spans="1:7">
      <c r="A764" s="416">
        <v>2110299</v>
      </c>
      <c r="B764" s="294" t="s">
        <v>690</v>
      </c>
      <c r="C764" s="300"/>
      <c r="D764" s="323"/>
      <c r="E764" s="342" t="str">
        <f t="shared" si="38"/>
        <v/>
      </c>
      <c r="F764" s="262" t="str">
        <f t="shared" si="41"/>
        <v>否</v>
      </c>
      <c r="G764" s="149" t="str">
        <f t="shared" si="42"/>
        <v>项</v>
      </c>
    </row>
    <row r="765" ht="36" customHeight="1" spans="1:7">
      <c r="A765" s="415">
        <v>21103</v>
      </c>
      <c r="B765" s="287" t="s">
        <v>691</v>
      </c>
      <c r="C765" s="323">
        <v>5552</v>
      </c>
      <c r="D765" s="323">
        <v>1167</v>
      </c>
      <c r="E765" s="342">
        <f t="shared" si="38"/>
        <v>-0.79</v>
      </c>
      <c r="F765" s="262" t="str">
        <f t="shared" si="41"/>
        <v>是</v>
      </c>
      <c r="G765" s="149" t="str">
        <f t="shared" si="42"/>
        <v>款</v>
      </c>
    </row>
    <row r="766" ht="36" customHeight="1" spans="1:7">
      <c r="A766" s="416">
        <v>2110301</v>
      </c>
      <c r="B766" s="294" t="s">
        <v>692</v>
      </c>
      <c r="C766" s="300"/>
      <c r="D766" s="323"/>
      <c r="E766" s="342" t="str">
        <f t="shared" si="38"/>
        <v/>
      </c>
      <c r="F766" s="262" t="str">
        <f t="shared" si="41"/>
        <v>否</v>
      </c>
      <c r="G766" s="149" t="str">
        <f t="shared" si="42"/>
        <v>项</v>
      </c>
    </row>
    <row r="767" ht="36" customHeight="1" spans="1:7">
      <c r="A767" s="416">
        <v>2110302</v>
      </c>
      <c r="B767" s="294" t="s">
        <v>693</v>
      </c>
      <c r="C767" s="300">
        <v>513</v>
      </c>
      <c r="D767" s="323"/>
      <c r="E767" s="342">
        <f t="shared" si="38"/>
        <v>-1</v>
      </c>
      <c r="F767" s="262" t="str">
        <f t="shared" si="41"/>
        <v>是</v>
      </c>
      <c r="G767" s="149" t="str">
        <f t="shared" si="42"/>
        <v>项</v>
      </c>
    </row>
    <row r="768" ht="36" customHeight="1" spans="1:7">
      <c r="A768" s="416">
        <v>2110303</v>
      </c>
      <c r="B768" s="294" t="s">
        <v>694</v>
      </c>
      <c r="C768" s="300"/>
      <c r="D768" s="323"/>
      <c r="E768" s="342" t="str">
        <f t="shared" si="38"/>
        <v/>
      </c>
      <c r="F768" s="262" t="str">
        <f t="shared" si="41"/>
        <v>否</v>
      </c>
      <c r="G768" s="149" t="str">
        <f t="shared" si="42"/>
        <v>项</v>
      </c>
    </row>
    <row r="769" ht="36" customHeight="1" spans="1:7">
      <c r="A769" s="416">
        <v>2110304</v>
      </c>
      <c r="B769" s="294" t="s">
        <v>695</v>
      </c>
      <c r="C769" s="300">
        <v>5039</v>
      </c>
      <c r="D769" s="323">
        <v>1167</v>
      </c>
      <c r="E769" s="342">
        <f t="shared" si="38"/>
        <v>-0.768</v>
      </c>
      <c r="F769" s="262" t="str">
        <f t="shared" si="41"/>
        <v>是</v>
      </c>
      <c r="G769" s="149" t="str">
        <f t="shared" si="42"/>
        <v>项</v>
      </c>
    </row>
    <row r="770" ht="36" customHeight="1" spans="1:7">
      <c r="A770" s="416">
        <v>2110305</v>
      </c>
      <c r="B770" s="294" t="s">
        <v>696</v>
      </c>
      <c r="C770" s="300"/>
      <c r="D770" s="323"/>
      <c r="E770" s="342" t="str">
        <f t="shared" si="38"/>
        <v/>
      </c>
      <c r="F770" s="262" t="str">
        <f t="shared" si="41"/>
        <v>否</v>
      </c>
      <c r="G770" s="149" t="str">
        <f t="shared" si="42"/>
        <v>项</v>
      </c>
    </row>
    <row r="771" ht="36" customHeight="1" spans="1:7">
      <c r="A771" s="416">
        <v>2110306</v>
      </c>
      <c r="B771" s="294" t="s">
        <v>697</v>
      </c>
      <c r="C771" s="300"/>
      <c r="D771" s="323"/>
      <c r="E771" s="342" t="str">
        <f t="shared" si="38"/>
        <v/>
      </c>
      <c r="F771" s="262" t="str">
        <f t="shared" si="41"/>
        <v>否</v>
      </c>
      <c r="G771" s="149" t="str">
        <f t="shared" si="42"/>
        <v>项</v>
      </c>
    </row>
    <row r="772" ht="36" customHeight="1" spans="1:7">
      <c r="A772" s="425">
        <v>2110307</v>
      </c>
      <c r="B772" s="294" t="s">
        <v>698</v>
      </c>
      <c r="C772" s="300"/>
      <c r="D772" s="323"/>
      <c r="E772" s="342" t="str">
        <f t="shared" si="38"/>
        <v/>
      </c>
      <c r="F772" s="262" t="str">
        <f t="shared" si="41"/>
        <v>否</v>
      </c>
      <c r="G772" s="149" t="str">
        <f t="shared" si="42"/>
        <v>项</v>
      </c>
    </row>
    <row r="773" ht="36" customHeight="1" spans="1:7">
      <c r="A773" s="416">
        <v>2110399</v>
      </c>
      <c r="B773" s="294" t="s">
        <v>699</v>
      </c>
      <c r="C773" s="300"/>
      <c r="D773" s="323"/>
      <c r="E773" s="342" t="str">
        <f t="shared" si="38"/>
        <v/>
      </c>
      <c r="F773" s="262" t="str">
        <f t="shared" si="41"/>
        <v>否</v>
      </c>
      <c r="G773" s="149" t="str">
        <f t="shared" si="42"/>
        <v>项</v>
      </c>
    </row>
    <row r="774" ht="36" customHeight="1" spans="1:7">
      <c r="A774" s="415">
        <v>21104</v>
      </c>
      <c r="B774" s="287" t="s">
        <v>700</v>
      </c>
      <c r="C774" s="323"/>
      <c r="D774" s="323"/>
      <c r="E774" s="342" t="str">
        <f t="shared" si="38"/>
        <v/>
      </c>
      <c r="F774" s="262" t="str">
        <f t="shared" si="41"/>
        <v>否</v>
      </c>
      <c r="G774" s="149" t="str">
        <f t="shared" si="42"/>
        <v>款</v>
      </c>
    </row>
    <row r="775" ht="36" customHeight="1" spans="1:7">
      <c r="A775" s="416">
        <v>2110401</v>
      </c>
      <c r="B775" s="294" t="s">
        <v>701</v>
      </c>
      <c r="C775" s="300"/>
      <c r="D775" s="323"/>
      <c r="E775" s="342" t="str">
        <f t="shared" si="38"/>
        <v/>
      </c>
      <c r="F775" s="262" t="str">
        <f t="shared" si="41"/>
        <v>否</v>
      </c>
      <c r="G775" s="149" t="str">
        <f t="shared" si="42"/>
        <v>项</v>
      </c>
    </row>
    <row r="776" ht="36" customHeight="1" spans="1:7">
      <c r="A776" s="416">
        <v>2110402</v>
      </c>
      <c r="B776" s="294" t="s">
        <v>702</v>
      </c>
      <c r="C776" s="300"/>
      <c r="D776" s="323"/>
      <c r="E776" s="342" t="str">
        <f>IF(C776&gt;0,D776/C776-1,IF(C776&lt;0,-(D776/C776-1),""))</f>
        <v/>
      </c>
      <c r="F776" s="262" t="str">
        <f t="shared" si="41"/>
        <v>否</v>
      </c>
      <c r="G776" s="149" t="str">
        <f t="shared" si="42"/>
        <v>项</v>
      </c>
    </row>
    <row r="777" ht="36" customHeight="1" spans="1:7">
      <c r="A777" s="416">
        <v>2110404</v>
      </c>
      <c r="B777" s="294" t="s">
        <v>703</v>
      </c>
      <c r="C777" s="300"/>
      <c r="D777" s="323"/>
      <c r="E777" s="342" t="str">
        <f>IF(C777&gt;0,D777/C777-1,IF(C777&lt;0,-(D777/C777-1),""))</f>
        <v/>
      </c>
      <c r="F777" s="262" t="str">
        <f t="shared" si="41"/>
        <v>否</v>
      </c>
      <c r="G777" s="149" t="str">
        <f t="shared" si="42"/>
        <v>项</v>
      </c>
    </row>
    <row r="778" ht="36" customHeight="1" spans="1:7">
      <c r="A778" s="416">
        <v>2110499</v>
      </c>
      <c r="B778" s="294" t="s">
        <v>704</v>
      </c>
      <c r="C778" s="300"/>
      <c r="D778" s="323"/>
      <c r="E778" s="342" t="str">
        <f t="shared" ref="E778:E841" si="43">IF(C778&gt;0,D778/C778-1,IF(C778&lt;0,-(D778/C778-1),""))</f>
        <v/>
      </c>
      <c r="F778" s="262" t="str">
        <f t="shared" si="41"/>
        <v>否</v>
      </c>
      <c r="G778" s="149" t="str">
        <f t="shared" si="42"/>
        <v>项</v>
      </c>
    </row>
    <row r="779" ht="36" customHeight="1" spans="1:7">
      <c r="A779" s="415">
        <v>21105</v>
      </c>
      <c r="B779" s="287" t="s">
        <v>705</v>
      </c>
      <c r="C779" s="323"/>
      <c r="D779" s="323"/>
      <c r="E779" s="342" t="str">
        <f t="shared" si="43"/>
        <v/>
      </c>
      <c r="F779" s="262" t="str">
        <f t="shared" ref="F779:F842" si="44">IF(LEN(A779)=3,"是",IF(B779&lt;&gt;"",IF(SUM(C779:D779)&lt;&gt;0,"是","否"),"是"))</f>
        <v>否</v>
      </c>
      <c r="G779" s="149" t="str">
        <f t="shared" ref="G779:G842" si="45">IF(LEN(A779)=3,"类",IF(LEN(A779)=5,"款","项"))</f>
        <v>款</v>
      </c>
    </row>
    <row r="780" ht="36" customHeight="1" spans="1:7">
      <c r="A780" s="416">
        <v>2110501</v>
      </c>
      <c r="B780" s="294" t="s">
        <v>706</v>
      </c>
      <c r="C780" s="300"/>
      <c r="D780" s="323"/>
      <c r="E780" s="342" t="str">
        <f t="shared" si="43"/>
        <v/>
      </c>
      <c r="F780" s="262" t="str">
        <f t="shared" si="44"/>
        <v>否</v>
      </c>
      <c r="G780" s="149" t="str">
        <f t="shared" si="45"/>
        <v>项</v>
      </c>
    </row>
    <row r="781" ht="36" customHeight="1" spans="1:7">
      <c r="A781" s="416">
        <v>2110502</v>
      </c>
      <c r="B781" s="294" t="s">
        <v>707</v>
      </c>
      <c r="C781" s="300"/>
      <c r="D781" s="323"/>
      <c r="E781" s="342" t="str">
        <f t="shared" si="43"/>
        <v/>
      </c>
      <c r="F781" s="262" t="str">
        <f t="shared" si="44"/>
        <v>否</v>
      </c>
      <c r="G781" s="149" t="str">
        <f t="shared" si="45"/>
        <v>项</v>
      </c>
    </row>
    <row r="782" ht="36" customHeight="1" spans="1:7">
      <c r="A782" s="416">
        <v>2110503</v>
      </c>
      <c r="B782" s="294" t="s">
        <v>708</v>
      </c>
      <c r="C782" s="300"/>
      <c r="D782" s="323"/>
      <c r="E782" s="342" t="str">
        <f t="shared" si="43"/>
        <v/>
      </c>
      <c r="F782" s="262" t="str">
        <f t="shared" si="44"/>
        <v>否</v>
      </c>
      <c r="G782" s="149" t="str">
        <f t="shared" si="45"/>
        <v>项</v>
      </c>
    </row>
    <row r="783" ht="36" customHeight="1" spans="1:7">
      <c r="A783" s="416">
        <v>2110506</v>
      </c>
      <c r="B783" s="294" t="s">
        <v>709</v>
      </c>
      <c r="C783" s="300"/>
      <c r="D783" s="323"/>
      <c r="E783" s="342" t="str">
        <f t="shared" si="43"/>
        <v/>
      </c>
      <c r="F783" s="262" t="str">
        <f t="shared" si="44"/>
        <v>否</v>
      </c>
      <c r="G783" s="149" t="str">
        <f t="shared" si="45"/>
        <v>项</v>
      </c>
    </row>
    <row r="784" ht="36" customHeight="1" spans="1:7">
      <c r="A784" s="416">
        <v>2110507</v>
      </c>
      <c r="B784" s="294" t="s">
        <v>710</v>
      </c>
      <c r="C784" s="300"/>
      <c r="D784" s="323"/>
      <c r="E784" s="342" t="str">
        <f t="shared" si="43"/>
        <v/>
      </c>
      <c r="F784" s="262" t="str">
        <f t="shared" si="44"/>
        <v>否</v>
      </c>
      <c r="G784" s="149" t="str">
        <f t="shared" si="45"/>
        <v>项</v>
      </c>
    </row>
    <row r="785" ht="36" customHeight="1" spans="1:7">
      <c r="A785" s="416">
        <v>2110599</v>
      </c>
      <c r="B785" s="294" t="s">
        <v>711</v>
      </c>
      <c r="C785" s="300"/>
      <c r="D785" s="323"/>
      <c r="E785" s="342" t="str">
        <f t="shared" si="43"/>
        <v/>
      </c>
      <c r="F785" s="262" t="str">
        <f t="shared" si="44"/>
        <v>否</v>
      </c>
      <c r="G785" s="149" t="str">
        <f t="shared" si="45"/>
        <v>项</v>
      </c>
    </row>
    <row r="786" ht="36" customHeight="1" spans="1:7">
      <c r="A786" s="415">
        <v>21106</v>
      </c>
      <c r="B786" s="287" t="s">
        <v>712</v>
      </c>
      <c r="C786" s="323"/>
      <c r="D786" s="323"/>
      <c r="E786" s="342" t="str">
        <f t="shared" si="43"/>
        <v/>
      </c>
      <c r="F786" s="262" t="str">
        <f t="shared" si="44"/>
        <v>否</v>
      </c>
      <c r="G786" s="149" t="str">
        <f t="shared" si="45"/>
        <v>款</v>
      </c>
    </row>
    <row r="787" ht="36" customHeight="1" spans="1:7">
      <c r="A787" s="416">
        <v>2110602</v>
      </c>
      <c r="B787" s="294" t="s">
        <v>713</v>
      </c>
      <c r="C787" s="300"/>
      <c r="D787" s="323"/>
      <c r="E787" s="342" t="str">
        <f t="shared" si="43"/>
        <v/>
      </c>
      <c r="F787" s="262" t="str">
        <f t="shared" si="44"/>
        <v>否</v>
      </c>
      <c r="G787" s="149" t="str">
        <f t="shared" si="45"/>
        <v>项</v>
      </c>
    </row>
    <row r="788" ht="36" customHeight="1" spans="1:7">
      <c r="A788" s="416">
        <v>2110603</v>
      </c>
      <c r="B788" s="294" t="s">
        <v>714</v>
      </c>
      <c r="C788" s="300"/>
      <c r="D788" s="323"/>
      <c r="E788" s="342" t="str">
        <f t="shared" si="43"/>
        <v/>
      </c>
      <c r="F788" s="262" t="str">
        <f t="shared" si="44"/>
        <v>否</v>
      </c>
      <c r="G788" s="149" t="str">
        <f t="shared" si="45"/>
        <v>项</v>
      </c>
    </row>
    <row r="789" ht="36" customHeight="1" spans="1:7">
      <c r="A789" s="416">
        <v>2110604</v>
      </c>
      <c r="B789" s="294" t="s">
        <v>715</v>
      </c>
      <c r="C789" s="300"/>
      <c r="D789" s="323"/>
      <c r="E789" s="342" t="str">
        <f t="shared" si="43"/>
        <v/>
      </c>
      <c r="F789" s="262" t="str">
        <f t="shared" si="44"/>
        <v>否</v>
      </c>
      <c r="G789" s="149" t="str">
        <f t="shared" si="45"/>
        <v>项</v>
      </c>
    </row>
    <row r="790" ht="36" customHeight="1" spans="1:7">
      <c r="A790" s="416">
        <v>2110605</v>
      </c>
      <c r="B790" s="294" t="s">
        <v>716</v>
      </c>
      <c r="C790" s="300"/>
      <c r="D790" s="323"/>
      <c r="E790" s="342" t="str">
        <f t="shared" si="43"/>
        <v/>
      </c>
      <c r="F790" s="262" t="str">
        <f t="shared" si="44"/>
        <v>否</v>
      </c>
      <c r="G790" s="149" t="str">
        <f t="shared" si="45"/>
        <v>项</v>
      </c>
    </row>
    <row r="791" ht="36" customHeight="1" spans="1:7">
      <c r="A791" s="416">
        <v>2110699</v>
      </c>
      <c r="B791" s="294" t="s">
        <v>717</v>
      </c>
      <c r="C791" s="300"/>
      <c r="D791" s="323"/>
      <c r="E791" s="342" t="str">
        <f t="shared" si="43"/>
        <v/>
      </c>
      <c r="F791" s="262" t="str">
        <f t="shared" si="44"/>
        <v>否</v>
      </c>
      <c r="G791" s="149" t="str">
        <f t="shared" si="45"/>
        <v>项</v>
      </c>
    </row>
    <row r="792" ht="36" customHeight="1" spans="1:7">
      <c r="A792" s="415">
        <v>21107</v>
      </c>
      <c r="B792" s="287" t="s">
        <v>718</v>
      </c>
      <c r="C792" s="323"/>
      <c r="D792" s="323"/>
      <c r="E792" s="342" t="str">
        <f t="shared" si="43"/>
        <v/>
      </c>
      <c r="F792" s="262" t="str">
        <f t="shared" si="44"/>
        <v>否</v>
      </c>
      <c r="G792" s="149" t="str">
        <f t="shared" si="45"/>
        <v>款</v>
      </c>
    </row>
    <row r="793" ht="36" customHeight="1" spans="1:7">
      <c r="A793" s="416">
        <v>2110704</v>
      </c>
      <c r="B793" s="294" t="s">
        <v>719</v>
      </c>
      <c r="C793" s="300"/>
      <c r="D793" s="323"/>
      <c r="E793" s="342" t="str">
        <f t="shared" si="43"/>
        <v/>
      </c>
      <c r="F793" s="262" t="str">
        <f t="shared" si="44"/>
        <v>否</v>
      </c>
      <c r="G793" s="149" t="str">
        <f t="shared" si="45"/>
        <v>项</v>
      </c>
    </row>
    <row r="794" ht="36" customHeight="1" spans="1:7">
      <c r="A794" s="416">
        <v>2110799</v>
      </c>
      <c r="B794" s="294" t="s">
        <v>720</v>
      </c>
      <c r="C794" s="300"/>
      <c r="D794" s="323"/>
      <c r="E794" s="342" t="str">
        <f t="shared" si="43"/>
        <v/>
      </c>
      <c r="F794" s="262" t="str">
        <f t="shared" si="44"/>
        <v>否</v>
      </c>
      <c r="G794" s="149" t="str">
        <f t="shared" si="45"/>
        <v>项</v>
      </c>
    </row>
    <row r="795" ht="36" customHeight="1" spans="1:7">
      <c r="A795" s="415">
        <v>21108</v>
      </c>
      <c r="B795" s="287" t="s">
        <v>721</v>
      </c>
      <c r="C795" s="323"/>
      <c r="D795" s="323"/>
      <c r="E795" s="342" t="str">
        <f t="shared" si="43"/>
        <v/>
      </c>
      <c r="F795" s="262" t="str">
        <f t="shared" si="44"/>
        <v>否</v>
      </c>
      <c r="G795" s="149" t="str">
        <f t="shared" si="45"/>
        <v>款</v>
      </c>
    </row>
    <row r="796" ht="36" customHeight="1" spans="1:7">
      <c r="A796" s="416">
        <v>2110804</v>
      </c>
      <c r="B796" s="294" t="s">
        <v>722</v>
      </c>
      <c r="C796" s="300"/>
      <c r="D796" s="323"/>
      <c r="E796" s="342" t="str">
        <f t="shared" si="43"/>
        <v/>
      </c>
      <c r="F796" s="262" t="str">
        <f t="shared" si="44"/>
        <v>否</v>
      </c>
      <c r="G796" s="149" t="str">
        <f t="shared" si="45"/>
        <v>项</v>
      </c>
    </row>
    <row r="797" ht="36" customHeight="1" spans="1:7">
      <c r="A797" s="416">
        <v>2110899</v>
      </c>
      <c r="B797" s="294" t="s">
        <v>723</v>
      </c>
      <c r="C797" s="300"/>
      <c r="D797" s="323"/>
      <c r="E797" s="342" t="str">
        <f t="shared" si="43"/>
        <v/>
      </c>
      <c r="F797" s="262" t="str">
        <f t="shared" si="44"/>
        <v>否</v>
      </c>
      <c r="G797" s="149" t="str">
        <f t="shared" si="45"/>
        <v>项</v>
      </c>
    </row>
    <row r="798" ht="36" customHeight="1" spans="1:7">
      <c r="A798" s="415">
        <v>21109</v>
      </c>
      <c r="B798" s="287" t="s">
        <v>724</v>
      </c>
      <c r="C798" s="323"/>
      <c r="D798" s="323"/>
      <c r="E798" s="342" t="str">
        <f t="shared" si="43"/>
        <v/>
      </c>
      <c r="F798" s="262" t="str">
        <f t="shared" si="44"/>
        <v>否</v>
      </c>
      <c r="G798" s="149" t="str">
        <f t="shared" si="45"/>
        <v>款</v>
      </c>
    </row>
    <row r="799" ht="36" customHeight="1" spans="1:7">
      <c r="A799" s="419">
        <v>2110901</v>
      </c>
      <c r="B799" s="428" t="s">
        <v>725</v>
      </c>
      <c r="C799" s="300"/>
      <c r="D799" s="323"/>
      <c r="E799" s="342" t="str">
        <f t="shared" si="43"/>
        <v/>
      </c>
      <c r="F799" s="262" t="str">
        <f t="shared" si="44"/>
        <v>否</v>
      </c>
      <c r="G799" s="149" t="str">
        <f t="shared" si="45"/>
        <v>项</v>
      </c>
    </row>
    <row r="800" ht="36" customHeight="1" spans="1:7">
      <c r="A800" s="415">
        <v>21110</v>
      </c>
      <c r="B800" s="287" t="s">
        <v>726</v>
      </c>
      <c r="C800" s="323"/>
      <c r="D800" s="323"/>
      <c r="E800" s="342" t="str">
        <f t="shared" si="43"/>
        <v/>
      </c>
      <c r="F800" s="262" t="str">
        <f t="shared" si="44"/>
        <v>否</v>
      </c>
      <c r="G800" s="149" t="str">
        <f t="shared" si="45"/>
        <v>款</v>
      </c>
    </row>
    <row r="801" ht="36" customHeight="1" spans="1:7">
      <c r="A801" s="419">
        <v>2111001</v>
      </c>
      <c r="B801" s="428" t="s">
        <v>727</v>
      </c>
      <c r="C801" s="300"/>
      <c r="D801" s="323"/>
      <c r="E801" s="342" t="str">
        <f t="shared" si="43"/>
        <v/>
      </c>
      <c r="F801" s="262" t="str">
        <f t="shared" si="44"/>
        <v>否</v>
      </c>
      <c r="G801" s="149" t="str">
        <f t="shared" si="45"/>
        <v>项</v>
      </c>
    </row>
    <row r="802" ht="36" customHeight="1" spans="1:7">
      <c r="A802" s="415">
        <v>21111</v>
      </c>
      <c r="B802" s="287" t="s">
        <v>728</v>
      </c>
      <c r="C802" s="323"/>
      <c r="D802" s="323"/>
      <c r="E802" s="342" t="str">
        <f t="shared" si="43"/>
        <v/>
      </c>
      <c r="F802" s="262" t="str">
        <f t="shared" si="44"/>
        <v>否</v>
      </c>
      <c r="G802" s="149" t="str">
        <f t="shared" si="45"/>
        <v>款</v>
      </c>
    </row>
    <row r="803" ht="36" customHeight="1" spans="1:7">
      <c r="A803" s="416">
        <v>2111101</v>
      </c>
      <c r="B803" s="294" t="s">
        <v>729</v>
      </c>
      <c r="C803" s="300"/>
      <c r="D803" s="323"/>
      <c r="E803" s="342" t="str">
        <f t="shared" si="43"/>
        <v/>
      </c>
      <c r="F803" s="262" t="str">
        <f t="shared" si="44"/>
        <v>否</v>
      </c>
      <c r="G803" s="149" t="str">
        <f t="shared" si="45"/>
        <v>项</v>
      </c>
    </row>
    <row r="804" ht="36" customHeight="1" spans="1:7">
      <c r="A804" s="416">
        <v>2111102</v>
      </c>
      <c r="B804" s="294" t="s">
        <v>730</v>
      </c>
      <c r="C804" s="300"/>
      <c r="D804" s="323"/>
      <c r="E804" s="342" t="str">
        <f t="shared" si="43"/>
        <v/>
      </c>
      <c r="F804" s="262" t="str">
        <f t="shared" si="44"/>
        <v>否</v>
      </c>
      <c r="G804" s="149" t="str">
        <f t="shared" si="45"/>
        <v>项</v>
      </c>
    </row>
    <row r="805" ht="36" customHeight="1" spans="1:7">
      <c r="A805" s="416">
        <v>2111103</v>
      </c>
      <c r="B805" s="294" t="s">
        <v>731</v>
      </c>
      <c r="C805" s="300"/>
      <c r="D805" s="323"/>
      <c r="E805" s="342" t="str">
        <f t="shared" si="43"/>
        <v/>
      </c>
      <c r="F805" s="262" t="str">
        <f t="shared" si="44"/>
        <v>否</v>
      </c>
      <c r="G805" s="149" t="str">
        <f t="shared" si="45"/>
        <v>项</v>
      </c>
    </row>
    <row r="806" ht="36" customHeight="1" spans="1:7">
      <c r="A806" s="416">
        <v>2111104</v>
      </c>
      <c r="B806" s="294" t="s">
        <v>732</v>
      </c>
      <c r="C806" s="300"/>
      <c r="D806" s="323"/>
      <c r="E806" s="342" t="str">
        <f t="shared" si="43"/>
        <v/>
      </c>
      <c r="F806" s="262" t="str">
        <f t="shared" si="44"/>
        <v>否</v>
      </c>
      <c r="G806" s="149" t="str">
        <f t="shared" si="45"/>
        <v>项</v>
      </c>
    </row>
    <row r="807" ht="36" customHeight="1" spans="1:7">
      <c r="A807" s="416">
        <v>2111199</v>
      </c>
      <c r="B807" s="294" t="s">
        <v>733</v>
      </c>
      <c r="C807" s="300"/>
      <c r="D807" s="323"/>
      <c r="E807" s="342" t="str">
        <f t="shared" si="43"/>
        <v/>
      </c>
      <c r="F807" s="262" t="str">
        <f t="shared" si="44"/>
        <v>否</v>
      </c>
      <c r="G807" s="149" t="str">
        <f t="shared" si="45"/>
        <v>项</v>
      </c>
    </row>
    <row r="808" ht="36" customHeight="1" spans="1:7">
      <c r="A808" s="415">
        <v>21112</v>
      </c>
      <c r="B808" s="287" t="s">
        <v>734</v>
      </c>
      <c r="C808" s="323"/>
      <c r="D808" s="323"/>
      <c r="E808" s="342" t="str">
        <f t="shared" si="43"/>
        <v/>
      </c>
      <c r="F808" s="262" t="str">
        <f t="shared" si="44"/>
        <v>否</v>
      </c>
      <c r="G808" s="149" t="str">
        <f t="shared" si="45"/>
        <v>款</v>
      </c>
    </row>
    <row r="809" ht="36" customHeight="1" spans="1:7">
      <c r="A809" s="425">
        <v>2111201</v>
      </c>
      <c r="B809" s="294" t="s">
        <v>735</v>
      </c>
      <c r="C809" s="300"/>
      <c r="D809" s="323"/>
      <c r="E809" s="342" t="str">
        <f t="shared" si="43"/>
        <v/>
      </c>
      <c r="F809" s="262" t="str">
        <f t="shared" si="44"/>
        <v>否</v>
      </c>
      <c r="G809" s="149" t="str">
        <f t="shared" si="45"/>
        <v>项</v>
      </c>
    </row>
    <row r="810" ht="36" customHeight="1" spans="1:7">
      <c r="A810" s="415">
        <v>21113</v>
      </c>
      <c r="B810" s="287" t="s">
        <v>736</v>
      </c>
      <c r="C810" s="323"/>
      <c r="D810" s="323"/>
      <c r="E810" s="342" t="str">
        <f t="shared" si="43"/>
        <v/>
      </c>
      <c r="F810" s="262" t="str">
        <f t="shared" si="44"/>
        <v>否</v>
      </c>
      <c r="G810" s="149" t="str">
        <f t="shared" si="45"/>
        <v>款</v>
      </c>
    </row>
    <row r="811" ht="36" customHeight="1" spans="1:7">
      <c r="A811" s="425">
        <v>2111301</v>
      </c>
      <c r="B811" s="294" t="s">
        <v>737</v>
      </c>
      <c r="C811" s="300"/>
      <c r="D811" s="323"/>
      <c r="E811" s="342" t="str">
        <f t="shared" si="43"/>
        <v/>
      </c>
      <c r="F811" s="262" t="str">
        <f t="shared" si="44"/>
        <v>否</v>
      </c>
      <c r="G811" s="149" t="str">
        <f t="shared" si="45"/>
        <v>项</v>
      </c>
    </row>
    <row r="812" ht="36" customHeight="1" spans="1:7">
      <c r="A812" s="415">
        <v>21114</v>
      </c>
      <c r="B812" s="287" t="s">
        <v>738</v>
      </c>
      <c r="C812" s="323"/>
      <c r="D812" s="323"/>
      <c r="E812" s="342" t="str">
        <f t="shared" si="43"/>
        <v/>
      </c>
      <c r="F812" s="262" t="str">
        <f t="shared" si="44"/>
        <v>否</v>
      </c>
      <c r="G812" s="149" t="str">
        <f t="shared" si="45"/>
        <v>款</v>
      </c>
    </row>
    <row r="813" ht="36" customHeight="1" spans="1:7">
      <c r="A813" s="416">
        <v>2111401</v>
      </c>
      <c r="B813" s="294" t="s">
        <v>139</v>
      </c>
      <c r="C813" s="300"/>
      <c r="D813" s="323"/>
      <c r="E813" s="342" t="str">
        <f t="shared" si="43"/>
        <v/>
      </c>
      <c r="F813" s="262" t="str">
        <f t="shared" si="44"/>
        <v>否</v>
      </c>
      <c r="G813" s="149" t="str">
        <f t="shared" si="45"/>
        <v>项</v>
      </c>
    </row>
    <row r="814" ht="36" customHeight="1" spans="1:7">
      <c r="A814" s="416">
        <v>2111402</v>
      </c>
      <c r="B814" s="294" t="s">
        <v>140</v>
      </c>
      <c r="C814" s="300"/>
      <c r="D814" s="323"/>
      <c r="E814" s="342" t="str">
        <f t="shared" si="43"/>
        <v/>
      </c>
      <c r="F814" s="262" t="str">
        <f t="shared" si="44"/>
        <v>否</v>
      </c>
      <c r="G814" s="149" t="str">
        <f t="shared" si="45"/>
        <v>项</v>
      </c>
    </row>
    <row r="815" ht="36" customHeight="1" spans="1:7">
      <c r="A815" s="416">
        <v>2111403</v>
      </c>
      <c r="B815" s="294" t="s">
        <v>141</v>
      </c>
      <c r="C815" s="300"/>
      <c r="D815" s="323"/>
      <c r="E815" s="342" t="str">
        <f t="shared" si="43"/>
        <v/>
      </c>
      <c r="F815" s="262" t="str">
        <f t="shared" si="44"/>
        <v>否</v>
      </c>
      <c r="G815" s="149" t="str">
        <f t="shared" si="45"/>
        <v>项</v>
      </c>
    </row>
    <row r="816" ht="36" customHeight="1" spans="1:7">
      <c r="A816" s="416">
        <v>2111404</v>
      </c>
      <c r="B816" s="294" t="s">
        <v>739</v>
      </c>
      <c r="C816" s="300"/>
      <c r="D816" s="323"/>
      <c r="E816" s="342" t="str">
        <f t="shared" si="43"/>
        <v/>
      </c>
      <c r="F816" s="262" t="str">
        <f t="shared" si="44"/>
        <v>否</v>
      </c>
      <c r="G816" s="149" t="str">
        <f t="shared" si="45"/>
        <v>项</v>
      </c>
    </row>
    <row r="817" ht="36" customHeight="1" spans="1:7">
      <c r="A817" s="416">
        <v>2111405</v>
      </c>
      <c r="B817" s="294" t="s">
        <v>740</v>
      </c>
      <c r="C817" s="300"/>
      <c r="D817" s="323"/>
      <c r="E817" s="342" t="str">
        <f t="shared" si="43"/>
        <v/>
      </c>
      <c r="F817" s="262" t="str">
        <f t="shared" si="44"/>
        <v>否</v>
      </c>
      <c r="G817" s="149" t="str">
        <f t="shared" si="45"/>
        <v>项</v>
      </c>
    </row>
    <row r="818" ht="36" customHeight="1" spans="1:7">
      <c r="A818" s="416">
        <v>2111406</v>
      </c>
      <c r="B818" s="294" t="s">
        <v>741</v>
      </c>
      <c r="C818" s="300"/>
      <c r="D818" s="323"/>
      <c r="E818" s="342" t="str">
        <f t="shared" si="43"/>
        <v/>
      </c>
      <c r="F818" s="262" t="str">
        <f t="shared" si="44"/>
        <v>否</v>
      </c>
      <c r="G818" s="149" t="str">
        <f t="shared" si="45"/>
        <v>项</v>
      </c>
    </row>
    <row r="819" ht="36" customHeight="1" spans="1:7">
      <c r="A819" s="416">
        <v>2111407</v>
      </c>
      <c r="B819" s="294" t="s">
        <v>742</v>
      </c>
      <c r="C819" s="300"/>
      <c r="D819" s="323"/>
      <c r="E819" s="342" t="str">
        <f t="shared" si="43"/>
        <v/>
      </c>
      <c r="F819" s="262" t="str">
        <f t="shared" si="44"/>
        <v>否</v>
      </c>
      <c r="G819" s="149" t="str">
        <f t="shared" si="45"/>
        <v>项</v>
      </c>
    </row>
    <row r="820" ht="36" customHeight="1" spans="1:7">
      <c r="A820" s="416">
        <v>2111408</v>
      </c>
      <c r="B820" s="294" t="s">
        <v>743</v>
      </c>
      <c r="C820" s="300"/>
      <c r="D820" s="323"/>
      <c r="E820" s="342" t="str">
        <f t="shared" si="43"/>
        <v/>
      </c>
      <c r="F820" s="262" t="str">
        <f t="shared" si="44"/>
        <v>否</v>
      </c>
      <c r="G820" s="149" t="str">
        <f t="shared" si="45"/>
        <v>项</v>
      </c>
    </row>
    <row r="821" ht="36" customHeight="1" spans="1:7">
      <c r="A821" s="416">
        <v>2111409</v>
      </c>
      <c r="B821" s="294" t="s">
        <v>744</v>
      </c>
      <c r="C821" s="300"/>
      <c r="D821" s="323"/>
      <c r="E821" s="342" t="str">
        <f t="shared" si="43"/>
        <v/>
      </c>
      <c r="F821" s="262" t="str">
        <f t="shared" si="44"/>
        <v>否</v>
      </c>
      <c r="G821" s="149" t="str">
        <f t="shared" si="45"/>
        <v>项</v>
      </c>
    </row>
    <row r="822" ht="36" customHeight="1" spans="1:7">
      <c r="A822" s="416">
        <v>2111410</v>
      </c>
      <c r="B822" s="294" t="s">
        <v>745</v>
      </c>
      <c r="C822" s="300"/>
      <c r="D822" s="323"/>
      <c r="E822" s="342" t="str">
        <f t="shared" si="43"/>
        <v/>
      </c>
      <c r="F822" s="262" t="str">
        <f t="shared" si="44"/>
        <v>否</v>
      </c>
      <c r="G822" s="149" t="str">
        <f t="shared" si="45"/>
        <v>项</v>
      </c>
    </row>
    <row r="823" ht="36" customHeight="1" spans="1:7">
      <c r="A823" s="416">
        <v>2111411</v>
      </c>
      <c r="B823" s="294" t="s">
        <v>180</v>
      </c>
      <c r="C823" s="300"/>
      <c r="D823" s="323"/>
      <c r="E823" s="342" t="str">
        <f t="shared" si="43"/>
        <v/>
      </c>
      <c r="F823" s="262" t="str">
        <f t="shared" si="44"/>
        <v>否</v>
      </c>
      <c r="G823" s="149" t="str">
        <f t="shared" si="45"/>
        <v>项</v>
      </c>
    </row>
    <row r="824" ht="36" customHeight="1" spans="1:7">
      <c r="A824" s="416">
        <v>2111413</v>
      </c>
      <c r="B824" s="294" t="s">
        <v>746</v>
      </c>
      <c r="C824" s="300"/>
      <c r="D824" s="323"/>
      <c r="E824" s="342" t="str">
        <f t="shared" si="43"/>
        <v/>
      </c>
      <c r="F824" s="262" t="str">
        <f t="shared" si="44"/>
        <v>否</v>
      </c>
      <c r="G824" s="149" t="str">
        <f t="shared" si="45"/>
        <v>项</v>
      </c>
    </row>
    <row r="825" ht="36" customHeight="1" spans="1:7">
      <c r="A825" s="416">
        <v>2111450</v>
      </c>
      <c r="B825" s="294" t="s">
        <v>148</v>
      </c>
      <c r="C825" s="300"/>
      <c r="D825" s="323"/>
      <c r="E825" s="342" t="str">
        <f t="shared" si="43"/>
        <v/>
      </c>
      <c r="F825" s="262" t="str">
        <f t="shared" si="44"/>
        <v>否</v>
      </c>
      <c r="G825" s="149" t="str">
        <f t="shared" si="45"/>
        <v>项</v>
      </c>
    </row>
    <row r="826" ht="36" customHeight="1" spans="1:7">
      <c r="A826" s="416">
        <v>2111499</v>
      </c>
      <c r="B826" s="294" t="s">
        <v>747</v>
      </c>
      <c r="C826" s="300"/>
      <c r="D826" s="323"/>
      <c r="E826" s="342" t="str">
        <f t="shared" si="43"/>
        <v/>
      </c>
      <c r="F826" s="262" t="str">
        <f t="shared" si="44"/>
        <v>否</v>
      </c>
      <c r="G826" s="149" t="str">
        <f t="shared" si="45"/>
        <v>项</v>
      </c>
    </row>
    <row r="827" ht="36" customHeight="1" spans="1:7">
      <c r="A827" s="415">
        <v>21199</v>
      </c>
      <c r="B827" s="287" t="s">
        <v>748</v>
      </c>
      <c r="C827" s="323"/>
      <c r="D827" s="323"/>
      <c r="E827" s="342" t="str">
        <f t="shared" si="43"/>
        <v/>
      </c>
      <c r="F827" s="262" t="str">
        <f t="shared" si="44"/>
        <v>否</v>
      </c>
      <c r="G827" s="149" t="str">
        <f t="shared" si="45"/>
        <v>款</v>
      </c>
    </row>
    <row r="828" ht="36" customHeight="1" spans="1:7">
      <c r="A828" s="431">
        <v>2119999</v>
      </c>
      <c r="B828" s="432" t="s">
        <v>749</v>
      </c>
      <c r="C828" s="300"/>
      <c r="D828" s="323"/>
      <c r="E828" s="342" t="str">
        <f t="shared" si="43"/>
        <v/>
      </c>
      <c r="F828" s="262" t="str">
        <f t="shared" si="44"/>
        <v>否</v>
      </c>
      <c r="G828" s="149" t="str">
        <f t="shared" si="45"/>
        <v>项</v>
      </c>
    </row>
    <row r="829" ht="36" customHeight="1" spans="1:7">
      <c r="A829" s="427" t="s">
        <v>750</v>
      </c>
      <c r="B829" s="422" t="s">
        <v>283</v>
      </c>
      <c r="C829" s="423"/>
      <c r="D829" s="323"/>
      <c r="E829" s="342" t="str">
        <f t="shared" si="43"/>
        <v/>
      </c>
      <c r="F829" s="262" t="str">
        <f t="shared" si="44"/>
        <v>否</v>
      </c>
      <c r="G829" s="149" t="str">
        <f t="shared" si="45"/>
        <v>项</v>
      </c>
    </row>
    <row r="830" ht="36" customHeight="1" spans="1:7">
      <c r="A830" s="415">
        <v>212</v>
      </c>
      <c r="B830" s="287" t="s">
        <v>91</v>
      </c>
      <c r="C830" s="323">
        <v>4218</v>
      </c>
      <c r="D830" s="323">
        <v>3310</v>
      </c>
      <c r="E830" s="342">
        <f t="shared" si="43"/>
        <v>-0.215</v>
      </c>
      <c r="F830" s="262" t="str">
        <f t="shared" si="44"/>
        <v>是</v>
      </c>
      <c r="G830" s="149" t="str">
        <f t="shared" si="45"/>
        <v>类</v>
      </c>
    </row>
    <row r="831" ht="36" customHeight="1" spans="1:7">
      <c r="A831" s="415">
        <v>21201</v>
      </c>
      <c r="B831" s="287" t="s">
        <v>751</v>
      </c>
      <c r="C831" s="323">
        <v>2868</v>
      </c>
      <c r="D831" s="323">
        <v>3160</v>
      </c>
      <c r="E831" s="342">
        <f t="shared" si="43"/>
        <v>0.102</v>
      </c>
      <c r="F831" s="262" t="str">
        <f t="shared" si="44"/>
        <v>是</v>
      </c>
      <c r="G831" s="149" t="str">
        <f t="shared" si="45"/>
        <v>款</v>
      </c>
    </row>
    <row r="832" ht="36" customHeight="1" spans="1:7">
      <c r="A832" s="416">
        <v>2120101</v>
      </c>
      <c r="B832" s="294" t="s">
        <v>139</v>
      </c>
      <c r="C832" s="300">
        <v>467</v>
      </c>
      <c r="D832" s="323">
        <v>537</v>
      </c>
      <c r="E832" s="342">
        <f t="shared" si="43"/>
        <v>0.15</v>
      </c>
      <c r="F832" s="262" t="str">
        <f t="shared" si="44"/>
        <v>是</v>
      </c>
      <c r="G832" s="149" t="str">
        <f t="shared" si="45"/>
        <v>项</v>
      </c>
    </row>
    <row r="833" ht="36" customHeight="1" spans="1:7">
      <c r="A833" s="416">
        <v>2120102</v>
      </c>
      <c r="B833" s="294" t="s">
        <v>140</v>
      </c>
      <c r="C833" s="300"/>
      <c r="D833" s="323"/>
      <c r="E833" s="342" t="str">
        <f t="shared" si="43"/>
        <v/>
      </c>
      <c r="F833" s="262" t="str">
        <f t="shared" si="44"/>
        <v>否</v>
      </c>
      <c r="G833" s="149" t="str">
        <f t="shared" si="45"/>
        <v>项</v>
      </c>
    </row>
    <row r="834" ht="36" customHeight="1" spans="1:7">
      <c r="A834" s="416">
        <v>2120103</v>
      </c>
      <c r="B834" s="294" t="s">
        <v>141</v>
      </c>
      <c r="C834" s="300"/>
      <c r="D834" s="323"/>
      <c r="E834" s="342" t="str">
        <f t="shared" si="43"/>
        <v/>
      </c>
      <c r="F834" s="262" t="str">
        <f t="shared" si="44"/>
        <v>否</v>
      </c>
      <c r="G834" s="149" t="str">
        <f t="shared" si="45"/>
        <v>项</v>
      </c>
    </row>
    <row r="835" ht="36" customHeight="1" spans="1:7">
      <c r="A835" s="416">
        <v>2120104</v>
      </c>
      <c r="B835" s="294" t="s">
        <v>752</v>
      </c>
      <c r="C835" s="300">
        <v>509</v>
      </c>
      <c r="D835" s="323">
        <v>659</v>
      </c>
      <c r="E835" s="342">
        <f t="shared" si="43"/>
        <v>0.295</v>
      </c>
      <c r="F835" s="262" t="str">
        <f t="shared" si="44"/>
        <v>是</v>
      </c>
      <c r="G835" s="149" t="str">
        <f t="shared" si="45"/>
        <v>项</v>
      </c>
    </row>
    <row r="836" ht="36" customHeight="1" spans="1:7">
      <c r="A836" s="416">
        <v>2120105</v>
      </c>
      <c r="B836" s="294" t="s">
        <v>753</v>
      </c>
      <c r="C836" s="300"/>
      <c r="D836" s="323"/>
      <c r="E836" s="342" t="str">
        <f t="shared" si="43"/>
        <v/>
      </c>
      <c r="F836" s="262" t="str">
        <f t="shared" si="44"/>
        <v>否</v>
      </c>
      <c r="G836" s="149" t="str">
        <f t="shared" si="45"/>
        <v>项</v>
      </c>
    </row>
    <row r="837" ht="36" customHeight="1" spans="1:7">
      <c r="A837" s="416">
        <v>2120106</v>
      </c>
      <c r="B837" s="294" t="s">
        <v>754</v>
      </c>
      <c r="C837" s="300"/>
      <c r="D837" s="323"/>
      <c r="E837" s="342" t="str">
        <f t="shared" si="43"/>
        <v/>
      </c>
      <c r="F837" s="262" t="str">
        <f t="shared" si="44"/>
        <v>否</v>
      </c>
      <c r="G837" s="149" t="str">
        <f t="shared" si="45"/>
        <v>项</v>
      </c>
    </row>
    <row r="838" ht="36" customHeight="1" spans="1:7">
      <c r="A838" s="416">
        <v>2120107</v>
      </c>
      <c r="B838" s="294" t="s">
        <v>755</v>
      </c>
      <c r="C838" s="300"/>
      <c r="D838" s="323"/>
      <c r="E838" s="342" t="str">
        <f t="shared" si="43"/>
        <v/>
      </c>
      <c r="F838" s="262" t="str">
        <f t="shared" si="44"/>
        <v>否</v>
      </c>
      <c r="G838" s="149" t="str">
        <f t="shared" si="45"/>
        <v>项</v>
      </c>
    </row>
    <row r="839" ht="36" customHeight="1" spans="1:7">
      <c r="A839" s="416">
        <v>2120109</v>
      </c>
      <c r="B839" s="294" t="s">
        <v>756</v>
      </c>
      <c r="C839" s="300"/>
      <c r="D839" s="323"/>
      <c r="E839" s="342" t="str">
        <f t="shared" si="43"/>
        <v/>
      </c>
      <c r="F839" s="262" t="str">
        <f t="shared" si="44"/>
        <v>否</v>
      </c>
      <c r="G839" s="149" t="str">
        <f t="shared" si="45"/>
        <v>项</v>
      </c>
    </row>
    <row r="840" ht="36" customHeight="1" spans="1:7">
      <c r="A840" s="416">
        <v>2120110</v>
      </c>
      <c r="B840" s="294" t="s">
        <v>757</v>
      </c>
      <c r="C840" s="300"/>
      <c r="D840" s="323"/>
      <c r="E840" s="342" t="str">
        <f t="shared" si="43"/>
        <v/>
      </c>
      <c r="F840" s="262" t="str">
        <f t="shared" si="44"/>
        <v>否</v>
      </c>
      <c r="G840" s="149" t="str">
        <f t="shared" si="45"/>
        <v>项</v>
      </c>
    </row>
    <row r="841" ht="36" customHeight="1" spans="1:7">
      <c r="A841" s="416">
        <v>2120199</v>
      </c>
      <c r="B841" s="294" t="s">
        <v>758</v>
      </c>
      <c r="C841" s="300">
        <v>1892</v>
      </c>
      <c r="D841" s="323">
        <v>1964</v>
      </c>
      <c r="E841" s="342">
        <f t="shared" si="43"/>
        <v>0.038</v>
      </c>
      <c r="F841" s="262" t="str">
        <f t="shared" si="44"/>
        <v>是</v>
      </c>
      <c r="G841" s="149" t="str">
        <f t="shared" si="45"/>
        <v>项</v>
      </c>
    </row>
    <row r="842" ht="36" customHeight="1" spans="1:7">
      <c r="A842" s="415">
        <v>21202</v>
      </c>
      <c r="B842" s="287" t="s">
        <v>759</v>
      </c>
      <c r="C842" s="323"/>
      <c r="D842" s="323"/>
      <c r="E842" s="342" t="str">
        <f t="shared" ref="E842:E905" si="46">IF(C842&gt;0,D842/C842-1,IF(C842&lt;0,-(D842/C842-1),""))</f>
        <v/>
      </c>
      <c r="F842" s="262" t="str">
        <f t="shared" si="44"/>
        <v>否</v>
      </c>
      <c r="G842" s="149" t="str">
        <f t="shared" si="45"/>
        <v>款</v>
      </c>
    </row>
    <row r="843" ht="36" customHeight="1" spans="1:7">
      <c r="A843" s="419">
        <v>2120201</v>
      </c>
      <c r="B843" s="428" t="s">
        <v>760</v>
      </c>
      <c r="C843" s="300"/>
      <c r="D843" s="323"/>
      <c r="E843" s="342" t="str">
        <f t="shared" si="46"/>
        <v/>
      </c>
      <c r="F843" s="262" t="str">
        <f t="shared" ref="F843:F906" si="47">IF(LEN(A843)=3,"是",IF(B843&lt;&gt;"",IF(SUM(C843:D843)&lt;&gt;0,"是","否"),"是"))</f>
        <v>否</v>
      </c>
      <c r="G843" s="149" t="str">
        <f t="shared" ref="G843:G906" si="48">IF(LEN(A843)=3,"类",IF(LEN(A843)=5,"款","项"))</f>
        <v>项</v>
      </c>
    </row>
    <row r="844" ht="36" customHeight="1" spans="1:7">
      <c r="A844" s="415">
        <v>21203</v>
      </c>
      <c r="B844" s="287" t="s">
        <v>761</v>
      </c>
      <c r="C844" s="323">
        <v>150</v>
      </c>
      <c r="D844" s="323">
        <v>150</v>
      </c>
      <c r="E844" s="342">
        <f t="shared" si="46"/>
        <v>0</v>
      </c>
      <c r="F844" s="262" t="str">
        <f t="shared" si="47"/>
        <v>是</v>
      </c>
      <c r="G844" s="149" t="str">
        <f t="shared" si="48"/>
        <v>款</v>
      </c>
    </row>
    <row r="845" ht="36" customHeight="1" spans="1:7">
      <c r="A845" s="416">
        <v>2120303</v>
      </c>
      <c r="B845" s="294" t="s">
        <v>762</v>
      </c>
      <c r="C845" s="300"/>
      <c r="D845" s="323"/>
      <c r="E845" s="342" t="str">
        <f t="shared" si="46"/>
        <v/>
      </c>
      <c r="F845" s="262" t="str">
        <f t="shared" si="47"/>
        <v>否</v>
      </c>
      <c r="G845" s="149" t="str">
        <f t="shared" si="48"/>
        <v>项</v>
      </c>
    </row>
    <row r="846" ht="36" customHeight="1" spans="1:7">
      <c r="A846" s="416">
        <v>2120399</v>
      </c>
      <c r="B846" s="294" t="s">
        <v>763</v>
      </c>
      <c r="C846" s="300">
        <v>150</v>
      </c>
      <c r="D846" s="323">
        <v>150</v>
      </c>
      <c r="E846" s="342">
        <f t="shared" si="46"/>
        <v>0</v>
      </c>
      <c r="F846" s="262" t="str">
        <f t="shared" si="47"/>
        <v>是</v>
      </c>
      <c r="G846" s="149" t="str">
        <f t="shared" si="48"/>
        <v>项</v>
      </c>
    </row>
    <row r="847" ht="36" customHeight="1" spans="1:7">
      <c r="A847" s="415">
        <v>21205</v>
      </c>
      <c r="B847" s="287" t="s">
        <v>764</v>
      </c>
      <c r="C847" s="323">
        <v>1200</v>
      </c>
      <c r="D847" s="323"/>
      <c r="E847" s="342">
        <f t="shared" si="46"/>
        <v>-1</v>
      </c>
      <c r="F847" s="262" t="str">
        <f t="shared" si="47"/>
        <v>是</v>
      </c>
      <c r="G847" s="149" t="str">
        <f t="shared" si="48"/>
        <v>款</v>
      </c>
    </row>
    <row r="848" ht="36" customHeight="1" spans="1:7">
      <c r="A848" s="419">
        <v>2120501</v>
      </c>
      <c r="B848" s="428" t="s">
        <v>765</v>
      </c>
      <c r="C848" s="300">
        <v>1200</v>
      </c>
      <c r="D848" s="323"/>
      <c r="E848" s="342">
        <f t="shared" si="46"/>
        <v>-1</v>
      </c>
      <c r="F848" s="262" t="str">
        <f t="shared" si="47"/>
        <v>是</v>
      </c>
      <c r="G848" s="149" t="str">
        <f t="shared" si="48"/>
        <v>项</v>
      </c>
    </row>
    <row r="849" ht="36" customHeight="1" spans="1:7">
      <c r="A849" s="415">
        <v>21206</v>
      </c>
      <c r="B849" s="287" t="s">
        <v>766</v>
      </c>
      <c r="C849" s="323"/>
      <c r="D849" s="323"/>
      <c r="E849" s="342" t="str">
        <f t="shared" si="46"/>
        <v/>
      </c>
      <c r="F849" s="262" t="str">
        <f t="shared" si="47"/>
        <v>否</v>
      </c>
      <c r="G849" s="149" t="str">
        <f t="shared" si="48"/>
        <v>款</v>
      </c>
    </row>
    <row r="850" ht="36" customHeight="1" spans="1:7">
      <c r="A850" s="419">
        <v>2120601</v>
      </c>
      <c r="B850" s="428" t="s">
        <v>767</v>
      </c>
      <c r="C850" s="300"/>
      <c r="D850" s="323"/>
      <c r="E850" s="342" t="str">
        <f t="shared" si="46"/>
        <v/>
      </c>
      <c r="F850" s="262" t="str">
        <f t="shared" si="47"/>
        <v>否</v>
      </c>
      <c r="G850" s="149" t="str">
        <f t="shared" si="48"/>
        <v>项</v>
      </c>
    </row>
    <row r="851" ht="36" customHeight="1" spans="1:7">
      <c r="A851" s="415">
        <v>21299</v>
      </c>
      <c r="B851" s="287" t="s">
        <v>768</v>
      </c>
      <c r="C851" s="323"/>
      <c r="D851" s="323"/>
      <c r="E851" s="342" t="str">
        <f t="shared" si="46"/>
        <v/>
      </c>
      <c r="F851" s="262" t="str">
        <f t="shared" si="47"/>
        <v>否</v>
      </c>
      <c r="G851" s="149" t="str">
        <f t="shared" si="48"/>
        <v>款</v>
      </c>
    </row>
    <row r="852" ht="36" customHeight="1" spans="1:7">
      <c r="A852" s="419">
        <v>2129999</v>
      </c>
      <c r="B852" s="428" t="s">
        <v>769</v>
      </c>
      <c r="C852" s="300"/>
      <c r="D852" s="323"/>
      <c r="E852" s="342" t="str">
        <f t="shared" si="46"/>
        <v/>
      </c>
      <c r="F852" s="262" t="str">
        <f t="shared" si="47"/>
        <v>否</v>
      </c>
      <c r="G852" s="149" t="str">
        <f t="shared" si="48"/>
        <v>项</v>
      </c>
    </row>
    <row r="853" ht="36" customHeight="1" spans="1:7">
      <c r="A853" s="421" t="s">
        <v>770</v>
      </c>
      <c r="B853" s="422" t="s">
        <v>283</v>
      </c>
      <c r="C853" s="423"/>
      <c r="D853" s="323"/>
      <c r="E853" s="342" t="str">
        <f t="shared" si="46"/>
        <v/>
      </c>
      <c r="F853" s="262" t="str">
        <f t="shared" si="47"/>
        <v>否</v>
      </c>
      <c r="G853" s="149" t="str">
        <f t="shared" si="48"/>
        <v>项</v>
      </c>
    </row>
    <row r="854" ht="36" customHeight="1" spans="1:7">
      <c r="A854" s="415">
        <v>213</v>
      </c>
      <c r="B854" s="287" t="s">
        <v>93</v>
      </c>
      <c r="C854" s="323">
        <v>27648</v>
      </c>
      <c r="D854" s="323">
        <v>30916</v>
      </c>
      <c r="E854" s="342">
        <f t="shared" si="46"/>
        <v>0.118</v>
      </c>
      <c r="F854" s="262" t="str">
        <f t="shared" si="47"/>
        <v>是</v>
      </c>
      <c r="G854" s="149" t="str">
        <f t="shared" si="48"/>
        <v>类</v>
      </c>
    </row>
    <row r="855" ht="36" customHeight="1" spans="1:7">
      <c r="A855" s="415">
        <v>21301</v>
      </c>
      <c r="B855" s="287" t="s">
        <v>771</v>
      </c>
      <c r="C855" s="323">
        <v>16544</v>
      </c>
      <c r="D855" s="323">
        <v>16168</v>
      </c>
      <c r="E855" s="342">
        <f t="shared" si="46"/>
        <v>-0.023</v>
      </c>
      <c r="F855" s="262" t="str">
        <f t="shared" si="47"/>
        <v>是</v>
      </c>
      <c r="G855" s="149" t="str">
        <f t="shared" si="48"/>
        <v>款</v>
      </c>
    </row>
    <row r="856" ht="36" customHeight="1" spans="1:7">
      <c r="A856" s="416">
        <v>2130101</v>
      </c>
      <c r="B856" s="294" t="s">
        <v>139</v>
      </c>
      <c r="C856" s="300">
        <v>452</v>
      </c>
      <c r="D856" s="323">
        <v>530</v>
      </c>
      <c r="E856" s="342">
        <f t="shared" si="46"/>
        <v>0.173</v>
      </c>
      <c r="F856" s="262" t="str">
        <f t="shared" si="47"/>
        <v>是</v>
      </c>
      <c r="G856" s="149" t="str">
        <f t="shared" si="48"/>
        <v>项</v>
      </c>
    </row>
    <row r="857" ht="36" customHeight="1" spans="1:7">
      <c r="A857" s="416">
        <v>2130102</v>
      </c>
      <c r="B857" s="294" t="s">
        <v>140</v>
      </c>
      <c r="C857" s="300"/>
      <c r="D857" s="323"/>
      <c r="E857" s="342" t="str">
        <f t="shared" si="46"/>
        <v/>
      </c>
      <c r="F857" s="262" t="str">
        <f t="shared" si="47"/>
        <v>否</v>
      </c>
      <c r="G857" s="149" t="str">
        <f t="shared" si="48"/>
        <v>项</v>
      </c>
    </row>
    <row r="858" ht="36" customHeight="1" spans="1:7">
      <c r="A858" s="416">
        <v>2130103</v>
      </c>
      <c r="B858" s="294" t="s">
        <v>141</v>
      </c>
      <c r="C858" s="300"/>
      <c r="D858" s="323"/>
      <c r="E858" s="342" t="str">
        <f t="shared" si="46"/>
        <v/>
      </c>
      <c r="F858" s="262" t="str">
        <f t="shared" si="47"/>
        <v>否</v>
      </c>
      <c r="G858" s="149" t="str">
        <f t="shared" si="48"/>
        <v>项</v>
      </c>
    </row>
    <row r="859" ht="36" customHeight="1" spans="1:7">
      <c r="A859" s="416">
        <v>2130104</v>
      </c>
      <c r="B859" s="294" t="s">
        <v>148</v>
      </c>
      <c r="C859" s="300">
        <v>5412</v>
      </c>
      <c r="D859" s="323">
        <v>5638</v>
      </c>
      <c r="E859" s="342">
        <f t="shared" si="46"/>
        <v>0.042</v>
      </c>
      <c r="F859" s="262" t="str">
        <f t="shared" si="47"/>
        <v>是</v>
      </c>
      <c r="G859" s="149" t="str">
        <f t="shared" si="48"/>
        <v>项</v>
      </c>
    </row>
    <row r="860" ht="36" customHeight="1" spans="1:7">
      <c r="A860" s="416">
        <v>2130105</v>
      </c>
      <c r="B860" s="294" t="s">
        <v>772</v>
      </c>
      <c r="C860" s="300"/>
      <c r="D860" s="323"/>
      <c r="E860" s="342" t="str">
        <f t="shared" si="46"/>
        <v/>
      </c>
      <c r="F860" s="262" t="str">
        <f t="shared" si="47"/>
        <v>否</v>
      </c>
      <c r="G860" s="149" t="str">
        <f t="shared" si="48"/>
        <v>项</v>
      </c>
    </row>
    <row r="861" ht="36" customHeight="1" spans="1:7">
      <c r="A861" s="416">
        <v>2130106</v>
      </c>
      <c r="B861" s="294" t="s">
        <v>773</v>
      </c>
      <c r="C861" s="300">
        <v>1631</v>
      </c>
      <c r="D861" s="323"/>
      <c r="E861" s="342">
        <f t="shared" si="46"/>
        <v>-1</v>
      </c>
      <c r="F861" s="262" t="str">
        <f t="shared" si="47"/>
        <v>是</v>
      </c>
      <c r="G861" s="149" t="str">
        <f t="shared" si="48"/>
        <v>项</v>
      </c>
    </row>
    <row r="862" ht="36" customHeight="1" spans="1:7">
      <c r="A862" s="416">
        <v>2130108</v>
      </c>
      <c r="B862" s="294" t="s">
        <v>774</v>
      </c>
      <c r="C862" s="300"/>
      <c r="D862" s="323"/>
      <c r="E862" s="342" t="str">
        <f t="shared" si="46"/>
        <v/>
      </c>
      <c r="F862" s="262" t="str">
        <f t="shared" si="47"/>
        <v>否</v>
      </c>
      <c r="G862" s="149" t="str">
        <f t="shared" si="48"/>
        <v>项</v>
      </c>
    </row>
    <row r="863" ht="36" customHeight="1" spans="1:7">
      <c r="A863" s="416">
        <v>2130109</v>
      </c>
      <c r="B863" s="294" t="s">
        <v>775</v>
      </c>
      <c r="C863" s="300"/>
      <c r="D863" s="323"/>
      <c r="E863" s="342" t="str">
        <f t="shared" si="46"/>
        <v/>
      </c>
      <c r="F863" s="262" t="str">
        <f t="shared" si="47"/>
        <v>否</v>
      </c>
      <c r="G863" s="149" t="str">
        <f t="shared" si="48"/>
        <v>项</v>
      </c>
    </row>
    <row r="864" ht="36" customHeight="1" spans="1:7">
      <c r="A864" s="416">
        <v>2130110</v>
      </c>
      <c r="B864" s="294" t="s">
        <v>776</v>
      </c>
      <c r="C864" s="300"/>
      <c r="D864" s="323"/>
      <c r="E864" s="342" t="str">
        <f t="shared" si="46"/>
        <v/>
      </c>
      <c r="F864" s="262" t="str">
        <f t="shared" si="47"/>
        <v>否</v>
      </c>
      <c r="G864" s="149" t="str">
        <f t="shared" si="48"/>
        <v>项</v>
      </c>
    </row>
    <row r="865" ht="36" customHeight="1" spans="1:7">
      <c r="A865" s="416">
        <v>2130111</v>
      </c>
      <c r="B865" s="294" t="s">
        <v>777</v>
      </c>
      <c r="C865" s="300"/>
      <c r="D865" s="323"/>
      <c r="E865" s="342" t="str">
        <f t="shared" si="46"/>
        <v/>
      </c>
      <c r="F865" s="262" t="str">
        <f t="shared" si="47"/>
        <v>否</v>
      </c>
      <c r="G865" s="149" t="str">
        <f t="shared" si="48"/>
        <v>项</v>
      </c>
    </row>
    <row r="866" ht="36" customHeight="1" spans="1:7">
      <c r="A866" s="416">
        <v>2130112</v>
      </c>
      <c r="B866" s="294" t="s">
        <v>778</v>
      </c>
      <c r="C866" s="300"/>
      <c r="D866" s="323"/>
      <c r="E866" s="342" t="str">
        <f t="shared" si="46"/>
        <v/>
      </c>
      <c r="F866" s="262" t="str">
        <f t="shared" si="47"/>
        <v>否</v>
      </c>
      <c r="G866" s="149" t="str">
        <f t="shared" si="48"/>
        <v>项</v>
      </c>
    </row>
    <row r="867" ht="36" customHeight="1" spans="1:7">
      <c r="A867" s="416">
        <v>2130114</v>
      </c>
      <c r="B867" s="294" t="s">
        <v>779</v>
      </c>
      <c r="C867" s="300"/>
      <c r="D867" s="323"/>
      <c r="E867" s="342" t="str">
        <f t="shared" si="46"/>
        <v/>
      </c>
      <c r="F867" s="262" t="str">
        <f t="shared" si="47"/>
        <v>否</v>
      </c>
      <c r="G867" s="149" t="str">
        <f t="shared" si="48"/>
        <v>项</v>
      </c>
    </row>
    <row r="868" ht="36" customHeight="1" spans="1:7">
      <c r="A868" s="416">
        <v>2130119</v>
      </c>
      <c r="B868" s="294" t="s">
        <v>780</v>
      </c>
      <c r="C868" s="300">
        <v>106</v>
      </c>
      <c r="D868" s="323"/>
      <c r="E868" s="342">
        <f t="shared" si="46"/>
        <v>-1</v>
      </c>
      <c r="F868" s="262" t="str">
        <f t="shared" si="47"/>
        <v>是</v>
      </c>
      <c r="G868" s="149" t="str">
        <f t="shared" si="48"/>
        <v>项</v>
      </c>
    </row>
    <row r="869" ht="36" customHeight="1" spans="1:7">
      <c r="A869" s="416">
        <v>2130120</v>
      </c>
      <c r="B869" s="294" t="s">
        <v>781</v>
      </c>
      <c r="C869" s="300">
        <v>4917</v>
      </c>
      <c r="D869" s="323"/>
      <c r="E869" s="342">
        <f t="shared" si="46"/>
        <v>-1</v>
      </c>
      <c r="F869" s="262" t="str">
        <f t="shared" si="47"/>
        <v>是</v>
      </c>
      <c r="G869" s="149" t="str">
        <f t="shared" si="48"/>
        <v>项</v>
      </c>
    </row>
    <row r="870" ht="36" customHeight="1" spans="1:7">
      <c r="A870" s="416">
        <v>2130121</v>
      </c>
      <c r="B870" s="294" t="s">
        <v>782</v>
      </c>
      <c r="C870" s="300"/>
      <c r="D870" s="323"/>
      <c r="E870" s="342" t="str">
        <f t="shared" si="46"/>
        <v/>
      </c>
      <c r="F870" s="262" t="str">
        <f t="shared" si="47"/>
        <v>否</v>
      </c>
      <c r="G870" s="149" t="str">
        <f t="shared" si="48"/>
        <v>项</v>
      </c>
    </row>
    <row r="871" ht="36" customHeight="1" spans="1:7">
      <c r="A871" s="416">
        <v>2130122</v>
      </c>
      <c r="B871" s="294" t="s">
        <v>783</v>
      </c>
      <c r="C871" s="300">
        <v>219</v>
      </c>
      <c r="D871" s="323">
        <v>10000</v>
      </c>
      <c r="E871" s="342">
        <f t="shared" si="46"/>
        <v>44.662</v>
      </c>
      <c r="F871" s="262" t="str">
        <f t="shared" si="47"/>
        <v>是</v>
      </c>
      <c r="G871" s="149" t="str">
        <f t="shared" si="48"/>
        <v>项</v>
      </c>
    </row>
    <row r="872" ht="36" customHeight="1" spans="1:7">
      <c r="A872" s="416">
        <v>2130124</v>
      </c>
      <c r="B872" s="294" t="s">
        <v>784</v>
      </c>
      <c r="C872" s="300"/>
      <c r="D872" s="323"/>
      <c r="E872" s="342" t="str">
        <f t="shared" si="46"/>
        <v/>
      </c>
      <c r="F872" s="262" t="str">
        <f t="shared" si="47"/>
        <v>否</v>
      </c>
      <c r="G872" s="149" t="str">
        <f t="shared" si="48"/>
        <v>项</v>
      </c>
    </row>
    <row r="873" ht="36" customHeight="1" spans="1:7">
      <c r="A873" s="416">
        <v>2130125</v>
      </c>
      <c r="B873" s="294" t="s">
        <v>785</v>
      </c>
      <c r="C873" s="300"/>
      <c r="D873" s="323"/>
      <c r="E873" s="342" t="str">
        <f t="shared" si="46"/>
        <v/>
      </c>
      <c r="F873" s="262" t="str">
        <f t="shared" si="47"/>
        <v>否</v>
      </c>
      <c r="G873" s="149" t="str">
        <f t="shared" si="48"/>
        <v>项</v>
      </c>
    </row>
    <row r="874" ht="36" customHeight="1" spans="1:7">
      <c r="A874" s="416">
        <v>2130126</v>
      </c>
      <c r="B874" s="294" t="s">
        <v>786</v>
      </c>
      <c r="C874" s="300"/>
      <c r="D874" s="323"/>
      <c r="E874" s="342" t="str">
        <f t="shared" si="46"/>
        <v/>
      </c>
      <c r="F874" s="262" t="str">
        <f t="shared" si="47"/>
        <v>否</v>
      </c>
      <c r="G874" s="149" t="str">
        <f t="shared" si="48"/>
        <v>项</v>
      </c>
    </row>
    <row r="875" ht="36" customHeight="1" spans="1:7">
      <c r="A875" s="416">
        <v>2130135</v>
      </c>
      <c r="B875" s="294" t="s">
        <v>787</v>
      </c>
      <c r="C875" s="300">
        <v>24</v>
      </c>
      <c r="D875" s="323"/>
      <c r="E875" s="342">
        <f t="shared" si="46"/>
        <v>-1</v>
      </c>
      <c r="F875" s="262" t="str">
        <f t="shared" si="47"/>
        <v>是</v>
      </c>
      <c r="G875" s="149" t="str">
        <f t="shared" si="48"/>
        <v>项</v>
      </c>
    </row>
    <row r="876" ht="36" customHeight="1" spans="1:7">
      <c r="A876" s="416">
        <v>2130142</v>
      </c>
      <c r="B876" s="294" t="s">
        <v>788</v>
      </c>
      <c r="C876" s="300"/>
      <c r="D876" s="323"/>
      <c r="E876" s="342" t="str">
        <f t="shared" si="46"/>
        <v/>
      </c>
      <c r="F876" s="262" t="str">
        <f t="shared" si="47"/>
        <v>否</v>
      </c>
      <c r="G876" s="149" t="str">
        <f t="shared" si="48"/>
        <v>项</v>
      </c>
    </row>
    <row r="877" ht="36" customHeight="1" spans="1:7">
      <c r="A877" s="416">
        <v>2130148</v>
      </c>
      <c r="B877" s="294" t="s">
        <v>789</v>
      </c>
      <c r="C877" s="300"/>
      <c r="D877" s="323"/>
      <c r="E877" s="342" t="str">
        <f t="shared" si="46"/>
        <v/>
      </c>
      <c r="F877" s="262" t="str">
        <f t="shared" si="47"/>
        <v>否</v>
      </c>
      <c r="G877" s="149" t="str">
        <f t="shared" si="48"/>
        <v>项</v>
      </c>
    </row>
    <row r="878" ht="36" customHeight="1" spans="1:7">
      <c r="A878" s="416">
        <v>2130152</v>
      </c>
      <c r="B878" s="294" t="s">
        <v>790</v>
      </c>
      <c r="C878" s="300">
        <v>155</v>
      </c>
      <c r="D878" s="323"/>
      <c r="E878" s="342">
        <f t="shared" si="46"/>
        <v>-1</v>
      </c>
      <c r="F878" s="262" t="str">
        <f t="shared" si="47"/>
        <v>是</v>
      </c>
      <c r="G878" s="149" t="str">
        <f t="shared" si="48"/>
        <v>项</v>
      </c>
    </row>
    <row r="879" ht="36" customHeight="1" spans="1:7">
      <c r="A879" s="416">
        <v>2130153</v>
      </c>
      <c r="B879" s="294" t="s">
        <v>791</v>
      </c>
      <c r="C879" s="300"/>
      <c r="D879" s="323"/>
      <c r="E879" s="342" t="str">
        <f t="shared" si="46"/>
        <v/>
      </c>
      <c r="F879" s="262" t="str">
        <f t="shared" si="47"/>
        <v>否</v>
      </c>
      <c r="G879" s="149" t="str">
        <f t="shared" si="48"/>
        <v>项</v>
      </c>
    </row>
    <row r="880" ht="36" customHeight="1" spans="1:7">
      <c r="A880" s="416">
        <v>2130199</v>
      </c>
      <c r="B880" s="294" t="s">
        <v>792</v>
      </c>
      <c r="C880" s="300">
        <v>3628</v>
      </c>
      <c r="D880" s="323"/>
      <c r="E880" s="342">
        <f t="shared" si="46"/>
        <v>-1</v>
      </c>
      <c r="F880" s="262" t="str">
        <f t="shared" si="47"/>
        <v>是</v>
      </c>
      <c r="G880" s="149" t="str">
        <f t="shared" si="48"/>
        <v>项</v>
      </c>
    </row>
    <row r="881" ht="36" customHeight="1" spans="1:7">
      <c r="A881" s="415">
        <v>21302</v>
      </c>
      <c r="B881" s="287" t="s">
        <v>793</v>
      </c>
      <c r="C881" s="323">
        <v>2123</v>
      </c>
      <c r="D881" s="323">
        <v>5140</v>
      </c>
      <c r="E881" s="342">
        <f t="shared" si="46"/>
        <v>1.421</v>
      </c>
      <c r="F881" s="262" t="str">
        <f t="shared" si="47"/>
        <v>是</v>
      </c>
      <c r="G881" s="149" t="str">
        <f t="shared" si="48"/>
        <v>款</v>
      </c>
    </row>
    <row r="882" ht="36" customHeight="1" spans="1:7">
      <c r="A882" s="416">
        <v>2130201</v>
      </c>
      <c r="B882" s="294" t="s">
        <v>139</v>
      </c>
      <c r="C882" s="300">
        <v>239</v>
      </c>
      <c r="D882" s="323">
        <v>221</v>
      </c>
      <c r="E882" s="342">
        <f t="shared" si="46"/>
        <v>-0.075</v>
      </c>
      <c r="F882" s="262" t="str">
        <f t="shared" si="47"/>
        <v>是</v>
      </c>
      <c r="G882" s="149" t="str">
        <f t="shared" si="48"/>
        <v>项</v>
      </c>
    </row>
    <row r="883" ht="36" customHeight="1" spans="1:7">
      <c r="A883" s="416">
        <v>2130202</v>
      </c>
      <c r="B883" s="294" t="s">
        <v>140</v>
      </c>
      <c r="C883" s="300"/>
      <c r="D883" s="323"/>
      <c r="E883" s="342" t="str">
        <f t="shared" si="46"/>
        <v/>
      </c>
      <c r="F883" s="262" t="str">
        <f t="shared" si="47"/>
        <v>否</v>
      </c>
      <c r="G883" s="149" t="str">
        <f t="shared" si="48"/>
        <v>项</v>
      </c>
    </row>
    <row r="884" ht="36" customHeight="1" spans="1:7">
      <c r="A884" s="416">
        <v>2130203</v>
      </c>
      <c r="B884" s="294" t="s">
        <v>141</v>
      </c>
      <c r="C884" s="300"/>
      <c r="D884" s="323"/>
      <c r="E884" s="342" t="str">
        <f t="shared" si="46"/>
        <v/>
      </c>
      <c r="F884" s="262" t="str">
        <f t="shared" si="47"/>
        <v>否</v>
      </c>
      <c r="G884" s="149" t="str">
        <f t="shared" si="48"/>
        <v>项</v>
      </c>
    </row>
    <row r="885" ht="36" customHeight="1" spans="1:7">
      <c r="A885" s="416">
        <v>2130204</v>
      </c>
      <c r="B885" s="294" t="s">
        <v>794</v>
      </c>
      <c r="C885" s="300">
        <v>1614</v>
      </c>
      <c r="D885" s="323">
        <v>1649</v>
      </c>
      <c r="E885" s="342">
        <f t="shared" si="46"/>
        <v>0.022</v>
      </c>
      <c r="F885" s="262" t="str">
        <f t="shared" si="47"/>
        <v>是</v>
      </c>
      <c r="G885" s="149" t="str">
        <f t="shared" si="48"/>
        <v>项</v>
      </c>
    </row>
    <row r="886" ht="36" customHeight="1" spans="1:7">
      <c r="A886" s="416">
        <v>2130205</v>
      </c>
      <c r="B886" s="294" t="s">
        <v>795</v>
      </c>
      <c r="C886" s="300"/>
      <c r="D886" s="323"/>
      <c r="E886" s="342" t="str">
        <f t="shared" si="46"/>
        <v/>
      </c>
      <c r="F886" s="262" t="str">
        <f t="shared" si="47"/>
        <v>否</v>
      </c>
      <c r="G886" s="149" t="str">
        <f t="shared" si="48"/>
        <v>项</v>
      </c>
    </row>
    <row r="887" ht="36" customHeight="1" spans="1:7">
      <c r="A887" s="416">
        <v>2130206</v>
      </c>
      <c r="B887" s="294" t="s">
        <v>796</v>
      </c>
      <c r="C887" s="300"/>
      <c r="D887" s="323"/>
      <c r="E887" s="342" t="str">
        <f t="shared" si="46"/>
        <v/>
      </c>
      <c r="F887" s="262" t="str">
        <f t="shared" si="47"/>
        <v>否</v>
      </c>
      <c r="G887" s="149" t="str">
        <f t="shared" si="48"/>
        <v>项</v>
      </c>
    </row>
    <row r="888" ht="36" customHeight="1" spans="1:7">
      <c r="A888" s="416">
        <v>2130207</v>
      </c>
      <c r="B888" s="294" t="s">
        <v>797</v>
      </c>
      <c r="C888" s="300"/>
      <c r="D888" s="323">
        <v>3000</v>
      </c>
      <c r="E888" s="342" t="str">
        <f t="shared" si="46"/>
        <v/>
      </c>
      <c r="F888" s="262" t="str">
        <f t="shared" si="47"/>
        <v>是</v>
      </c>
      <c r="G888" s="149" t="str">
        <f t="shared" si="48"/>
        <v>项</v>
      </c>
    </row>
    <row r="889" ht="36" customHeight="1" spans="1:7">
      <c r="A889" s="416">
        <v>2130209</v>
      </c>
      <c r="B889" s="294" t="s">
        <v>798</v>
      </c>
      <c r="C889" s="300"/>
      <c r="D889" s="323"/>
      <c r="E889" s="342" t="str">
        <f t="shared" si="46"/>
        <v/>
      </c>
      <c r="F889" s="262" t="str">
        <f t="shared" si="47"/>
        <v>否</v>
      </c>
      <c r="G889" s="149" t="str">
        <f t="shared" si="48"/>
        <v>项</v>
      </c>
    </row>
    <row r="890" ht="36" customHeight="1" spans="1:7">
      <c r="A890" s="416">
        <v>2130210</v>
      </c>
      <c r="B890" s="294" t="s">
        <v>799</v>
      </c>
      <c r="C890" s="300"/>
      <c r="D890" s="323"/>
      <c r="E890" s="342" t="str">
        <f t="shared" si="46"/>
        <v/>
      </c>
      <c r="F890" s="262" t="str">
        <f t="shared" si="47"/>
        <v>否</v>
      </c>
      <c r="G890" s="149" t="str">
        <f t="shared" si="48"/>
        <v>项</v>
      </c>
    </row>
    <row r="891" ht="36" customHeight="1" spans="1:7">
      <c r="A891" s="416">
        <v>2130211</v>
      </c>
      <c r="B891" s="294" t="s">
        <v>800</v>
      </c>
      <c r="C891" s="300"/>
      <c r="D891" s="323"/>
      <c r="E891" s="342" t="str">
        <f t="shared" si="46"/>
        <v/>
      </c>
      <c r="F891" s="262" t="str">
        <f t="shared" si="47"/>
        <v>否</v>
      </c>
      <c r="G891" s="149" t="str">
        <f t="shared" si="48"/>
        <v>项</v>
      </c>
    </row>
    <row r="892" ht="36" customHeight="1" spans="1:7">
      <c r="A892" s="416">
        <v>2130212</v>
      </c>
      <c r="B892" s="294" t="s">
        <v>801</v>
      </c>
      <c r="C892" s="300"/>
      <c r="D892" s="323"/>
      <c r="E892" s="342" t="str">
        <f t="shared" si="46"/>
        <v/>
      </c>
      <c r="F892" s="262" t="str">
        <f t="shared" si="47"/>
        <v>否</v>
      </c>
      <c r="G892" s="149" t="str">
        <f t="shared" si="48"/>
        <v>项</v>
      </c>
    </row>
    <row r="893" ht="36" customHeight="1" spans="1:7">
      <c r="A893" s="416">
        <v>2130213</v>
      </c>
      <c r="B893" s="294" t="s">
        <v>802</v>
      </c>
      <c r="C893" s="300"/>
      <c r="D893" s="323"/>
      <c r="E893" s="342" t="str">
        <f t="shared" si="46"/>
        <v/>
      </c>
      <c r="F893" s="262" t="str">
        <f t="shared" si="47"/>
        <v>否</v>
      </c>
      <c r="G893" s="149" t="str">
        <f t="shared" si="48"/>
        <v>项</v>
      </c>
    </row>
    <row r="894" ht="36" customHeight="1" spans="1:7">
      <c r="A894" s="416">
        <v>2130217</v>
      </c>
      <c r="B894" s="294" t="s">
        <v>803</v>
      </c>
      <c r="C894" s="300"/>
      <c r="D894" s="323"/>
      <c r="E894" s="342" t="str">
        <f t="shared" si="46"/>
        <v/>
      </c>
      <c r="F894" s="262" t="str">
        <f t="shared" si="47"/>
        <v>否</v>
      </c>
      <c r="G894" s="149" t="str">
        <f t="shared" si="48"/>
        <v>项</v>
      </c>
    </row>
    <row r="895" ht="36" customHeight="1" spans="1:7">
      <c r="A895" s="416">
        <v>2130220</v>
      </c>
      <c r="B895" s="294" t="s">
        <v>804</v>
      </c>
      <c r="C895" s="300"/>
      <c r="D895" s="323"/>
      <c r="E895" s="342" t="str">
        <f t="shared" si="46"/>
        <v/>
      </c>
      <c r="F895" s="262" t="str">
        <f t="shared" si="47"/>
        <v>否</v>
      </c>
      <c r="G895" s="149" t="str">
        <f t="shared" si="48"/>
        <v>项</v>
      </c>
    </row>
    <row r="896" ht="36" customHeight="1" spans="1:7">
      <c r="A896" s="416">
        <v>2130221</v>
      </c>
      <c r="B896" s="294" t="s">
        <v>805</v>
      </c>
      <c r="C896" s="300"/>
      <c r="D896" s="323"/>
      <c r="E896" s="342" t="str">
        <f t="shared" si="46"/>
        <v/>
      </c>
      <c r="F896" s="262" t="str">
        <f t="shared" si="47"/>
        <v>否</v>
      </c>
      <c r="G896" s="149" t="str">
        <f t="shared" si="48"/>
        <v>项</v>
      </c>
    </row>
    <row r="897" ht="36" customHeight="1" spans="1:7">
      <c r="A897" s="416">
        <v>2130223</v>
      </c>
      <c r="B897" s="294" t="s">
        <v>806</v>
      </c>
      <c r="C897" s="300"/>
      <c r="D897" s="323"/>
      <c r="E897" s="342" t="str">
        <f t="shared" si="46"/>
        <v/>
      </c>
      <c r="F897" s="262" t="str">
        <f t="shared" si="47"/>
        <v>否</v>
      </c>
      <c r="G897" s="149" t="str">
        <f t="shared" si="48"/>
        <v>项</v>
      </c>
    </row>
    <row r="898" ht="36" customHeight="1" spans="1:7">
      <c r="A898" s="416">
        <v>2130226</v>
      </c>
      <c r="B898" s="294" t="s">
        <v>807</v>
      </c>
      <c r="C898" s="300"/>
      <c r="D898" s="323"/>
      <c r="E898" s="342" t="str">
        <f t="shared" si="46"/>
        <v/>
      </c>
      <c r="F898" s="262" t="str">
        <f t="shared" si="47"/>
        <v>否</v>
      </c>
      <c r="G898" s="149" t="str">
        <f t="shared" si="48"/>
        <v>项</v>
      </c>
    </row>
    <row r="899" ht="36" customHeight="1" spans="1:7">
      <c r="A899" s="416">
        <v>2130227</v>
      </c>
      <c r="B899" s="294" t="s">
        <v>808</v>
      </c>
      <c r="C899" s="300"/>
      <c r="D899" s="323"/>
      <c r="E899" s="342" t="str">
        <f t="shared" si="46"/>
        <v/>
      </c>
      <c r="F899" s="262" t="str">
        <f t="shared" si="47"/>
        <v>否</v>
      </c>
      <c r="G899" s="149" t="str">
        <f t="shared" si="48"/>
        <v>项</v>
      </c>
    </row>
    <row r="900" ht="36" customHeight="1" spans="1:7">
      <c r="A900" s="416">
        <v>2130232</v>
      </c>
      <c r="B900" s="294" t="s">
        <v>809</v>
      </c>
      <c r="C900" s="300"/>
      <c r="D900" s="323"/>
      <c r="E900" s="342" t="str">
        <f t="shared" si="46"/>
        <v/>
      </c>
      <c r="F900" s="262" t="str">
        <f t="shared" si="47"/>
        <v>否</v>
      </c>
      <c r="G900" s="149" t="str">
        <f t="shared" si="48"/>
        <v>项</v>
      </c>
    </row>
    <row r="901" ht="36" customHeight="1" spans="1:7">
      <c r="A901" s="416">
        <v>2130234</v>
      </c>
      <c r="B901" s="294" t="s">
        <v>810</v>
      </c>
      <c r="C901" s="300">
        <v>268</v>
      </c>
      <c r="D901" s="323">
        <v>268</v>
      </c>
      <c r="E901" s="342">
        <f t="shared" si="46"/>
        <v>0</v>
      </c>
      <c r="F901" s="262" t="str">
        <f t="shared" si="47"/>
        <v>是</v>
      </c>
      <c r="G901" s="149" t="str">
        <f t="shared" si="48"/>
        <v>项</v>
      </c>
    </row>
    <row r="902" ht="36" customHeight="1" spans="1:7">
      <c r="A902" s="416">
        <v>2130235</v>
      </c>
      <c r="B902" s="294" t="s">
        <v>811</v>
      </c>
      <c r="C902" s="300"/>
      <c r="D902" s="323"/>
      <c r="E902" s="342" t="str">
        <f t="shared" si="46"/>
        <v/>
      </c>
      <c r="F902" s="262" t="str">
        <f t="shared" si="47"/>
        <v>否</v>
      </c>
      <c r="G902" s="149" t="str">
        <f t="shared" si="48"/>
        <v>项</v>
      </c>
    </row>
    <row r="903" ht="36" customHeight="1" spans="1:7">
      <c r="A903" s="416">
        <v>2130236</v>
      </c>
      <c r="B903" s="294" t="s">
        <v>812</v>
      </c>
      <c r="C903" s="300"/>
      <c r="D903" s="323"/>
      <c r="E903" s="342" t="str">
        <f t="shared" si="46"/>
        <v/>
      </c>
      <c r="F903" s="262" t="str">
        <f t="shared" si="47"/>
        <v>否</v>
      </c>
      <c r="G903" s="149" t="str">
        <f t="shared" si="48"/>
        <v>项</v>
      </c>
    </row>
    <row r="904" ht="36" customHeight="1" spans="1:7">
      <c r="A904" s="416">
        <v>2130237</v>
      </c>
      <c r="B904" s="294" t="s">
        <v>778</v>
      </c>
      <c r="C904" s="300"/>
      <c r="D904" s="323"/>
      <c r="E904" s="342" t="str">
        <f t="shared" si="46"/>
        <v/>
      </c>
      <c r="F904" s="262" t="str">
        <f t="shared" si="47"/>
        <v>否</v>
      </c>
      <c r="G904" s="149" t="str">
        <f t="shared" si="48"/>
        <v>项</v>
      </c>
    </row>
    <row r="905" ht="36" customHeight="1" spans="1:7">
      <c r="A905" s="416">
        <v>2130299</v>
      </c>
      <c r="B905" s="294" t="s">
        <v>813</v>
      </c>
      <c r="C905" s="300">
        <v>2</v>
      </c>
      <c r="D905" s="323">
        <v>2</v>
      </c>
      <c r="E905" s="342">
        <f t="shared" si="46"/>
        <v>0</v>
      </c>
      <c r="F905" s="262" t="str">
        <f t="shared" si="47"/>
        <v>是</v>
      </c>
      <c r="G905" s="149" t="str">
        <f t="shared" si="48"/>
        <v>项</v>
      </c>
    </row>
    <row r="906" ht="36" customHeight="1" spans="1:7">
      <c r="A906" s="415">
        <v>21303</v>
      </c>
      <c r="B906" s="287" t="s">
        <v>814</v>
      </c>
      <c r="C906" s="323">
        <v>1646</v>
      </c>
      <c r="D906" s="323">
        <v>4249</v>
      </c>
      <c r="E906" s="342">
        <f t="shared" ref="E906:E969" si="49">IF(C906&gt;0,D906/C906-1,IF(C906&lt;0,-(D906/C906-1),""))</f>
        <v>1.581</v>
      </c>
      <c r="F906" s="262" t="str">
        <f t="shared" si="47"/>
        <v>是</v>
      </c>
      <c r="G906" s="149" t="str">
        <f t="shared" si="48"/>
        <v>款</v>
      </c>
    </row>
    <row r="907" ht="36" customHeight="1" spans="1:7">
      <c r="A907" s="416">
        <v>2130301</v>
      </c>
      <c r="B907" s="294" t="s">
        <v>139</v>
      </c>
      <c r="C907" s="300">
        <v>189</v>
      </c>
      <c r="D907" s="323">
        <v>227</v>
      </c>
      <c r="E907" s="342">
        <f t="shared" si="49"/>
        <v>0.201</v>
      </c>
      <c r="F907" s="262" t="str">
        <f t="shared" ref="F907:F970" si="50">IF(LEN(A907)=3,"是",IF(B907&lt;&gt;"",IF(SUM(C907:D907)&lt;&gt;0,"是","否"),"是"))</f>
        <v>是</v>
      </c>
      <c r="G907" s="149" t="str">
        <f t="shared" ref="G907:G970" si="51">IF(LEN(A907)=3,"类",IF(LEN(A907)=5,"款","项"))</f>
        <v>项</v>
      </c>
    </row>
    <row r="908" ht="36" customHeight="1" spans="1:7">
      <c r="A908" s="416">
        <v>2130302</v>
      </c>
      <c r="B908" s="294" t="s">
        <v>140</v>
      </c>
      <c r="C908" s="300"/>
      <c r="D908" s="323"/>
      <c r="E908" s="342" t="str">
        <f t="shared" si="49"/>
        <v/>
      </c>
      <c r="F908" s="262" t="str">
        <f t="shared" si="50"/>
        <v>否</v>
      </c>
      <c r="G908" s="149" t="str">
        <f t="shared" si="51"/>
        <v>项</v>
      </c>
    </row>
    <row r="909" ht="36" customHeight="1" spans="1:7">
      <c r="A909" s="416">
        <v>2130303</v>
      </c>
      <c r="B909" s="294" t="s">
        <v>141</v>
      </c>
      <c r="C909" s="300"/>
      <c r="D909" s="323"/>
      <c r="E909" s="342" t="str">
        <f t="shared" si="49"/>
        <v/>
      </c>
      <c r="F909" s="262" t="str">
        <f t="shared" si="50"/>
        <v>否</v>
      </c>
      <c r="G909" s="149" t="str">
        <f t="shared" si="51"/>
        <v>项</v>
      </c>
    </row>
    <row r="910" ht="36" customHeight="1" spans="1:7">
      <c r="A910" s="416">
        <v>2130304</v>
      </c>
      <c r="B910" s="294" t="s">
        <v>815</v>
      </c>
      <c r="C910" s="300">
        <v>763</v>
      </c>
      <c r="D910" s="323">
        <v>833</v>
      </c>
      <c r="E910" s="342">
        <f t="shared" si="49"/>
        <v>0.092</v>
      </c>
      <c r="F910" s="262" t="str">
        <f t="shared" si="50"/>
        <v>是</v>
      </c>
      <c r="G910" s="149" t="str">
        <f t="shared" si="51"/>
        <v>项</v>
      </c>
    </row>
    <row r="911" ht="36" customHeight="1" spans="1:7">
      <c r="A911" s="416">
        <v>2130305</v>
      </c>
      <c r="B911" s="294" t="s">
        <v>816</v>
      </c>
      <c r="C911" s="300"/>
      <c r="D911" s="323">
        <v>3000</v>
      </c>
      <c r="E911" s="342" t="str">
        <f t="shared" si="49"/>
        <v/>
      </c>
      <c r="F911" s="262" t="str">
        <f t="shared" si="50"/>
        <v>是</v>
      </c>
      <c r="G911" s="149" t="str">
        <f t="shared" si="51"/>
        <v>项</v>
      </c>
    </row>
    <row r="912" ht="36" customHeight="1" spans="1:7">
      <c r="A912" s="416">
        <v>2130306</v>
      </c>
      <c r="B912" s="294" t="s">
        <v>817</v>
      </c>
      <c r="C912" s="300">
        <v>437</v>
      </c>
      <c r="D912" s="323"/>
      <c r="E912" s="342">
        <f t="shared" si="49"/>
        <v>-1</v>
      </c>
      <c r="F912" s="262" t="str">
        <f t="shared" si="50"/>
        <v>是</v>
      </c>
      <c r="G912" s="149" t="str">
        <f t="shared" si="51"/>
        <v>项</v>
      </c>
    </row>
    <row r="913" ht="36" customHeight="1" spans="1:7">
      <c r="A913" s="416">
        <v>2130307</v>
      </c>
      <c r="B913" s="294" t="s">
        <v>818</v>
      </c>
      <c r="C913" s="300"/>
      <c r="D913" s="323"/>
      <c r="E913" s="342" t="str">
        <f t="shared" si="49"/>
        <v/>
      </c>
      <c r="F913" s="262" t="str">
        <f t="shared" si="50"/>
        <v>否</v>
      </c>
      <c r="G913" s="149" t="str">
        <f t="shared" si="51"/>
        <v>项</v>
      </c>
    </row>
    <row r="914" ht="36" customHeight="1" spans="1:7">
      <c r="A914" s="416">
        <v>2130308</v>
      </c>
      <c r="B914" s="294" t="s">
        <v>819</v>
      </c>
      <c r="C914" s="300"/>
      <c r="D914" s="323"/>
      <c r="E914" s="342" t="str">
        <f t="shared" si="49"/>
        <v/>
      </c>
      <c r="F914" s="262" t="str">
        <f t="shared" si="50"/>
        <v>否</v>
      </c>
      <c r="G914" s="149" t="str">
        <f t="shared" si="51"/>
        <v>项</v>
      </c>
    </row>
    <row r="915" ht="36" customHeight="1" spans="1:7">
      <c r="A915" s="416">
        <v>2130309</v>
      </c>
      <c r="B915" s="294" t="s">
        <v>820</v>
      </c>
      <c r="C915" s="300"/>
      <c r="D915" s="323"/>
      <c r="E915" s="342" t="str">
        <f t="shared" si="49"/>
        <v/>
      </c>
      <c r="F915" s="262" t="str">
        <f t="shared" si="50"/>
        <v>否</v>
      </c>
      <c r="G915" s="149" t="str">
        <f t="shared" si="51"/>
        <v>项</v>
      </c>
    </row>
    <row r="916" ht="36" customHeight="1" spans="1:7">
      <c r="A916" s="416">
        <v>2130310</v>
      </c>
      <c r="B916" s="294" t="s">
        <v>821</v>
      </c>
      <c r="C916" s="300"/>
      <c r="D916" s="323"/>
      <c r="E916" s="342" t="str">
        <f t="shared" si="49"/>
        <v/>
      </c>
      <c r="F916" s="262" t="str">
        <f t="shared" si="50"/>
        <v>否</v>
      </c>
      <c r="G916" s="149" t="str">
        <f t="shared" si="51"/>
        <v>项</v>
      </c>
    </row>
    <row r="917" ht="36" customHeight="1" spans="1:7">
      <c r="A917" s="416">
        <v>2130311</v>
      </c>
      <c r="B917" s="294" t="s">
        <v>822</v>
      </c>
      <c r="C917" s="300"/>
      <c r="D917" s="323"/>
      <c r="E917" s="342" t="str">
        <f t="shared" si="49"/>
        <v/>
      </c>
      <c r="F917" s="262" t="str">
        <f t="shared" si="50"/>
        <v>否</v>
      </c>
      <c r="G917" s="149" t="str">
        <f t="shared" si="51"/>
        <v>项</v>
      </c>
    </row>
    <row r="918" ht="36" customHeight="1" spans="1:7">
      <c r="A918" s="416">
        <v>2130312</v>
      </c>
      <c r="B918" s="294" t="s">
        <v>823</v>
      </c>
      <c r="C918" s="300"/>
      <c r="D918" s="323"/>
      <c r="E918" s="342" t="str">
        <f t="shared" si="49"/>
        <v/>
      </c>
      <c r="F918" s="262" t="str">
        <f t="shared" si="50"/>
        <v>否</v>
      </c>
      <c r="G918" s="149" t="str">
        <f t="shared" si="51"/>
        <v>项</v>
      </c>
    </row>
    <row r="919" ht="36" customHeight="1" spans="1:7">
      <c r="A919" s="416">
        <v>2130313</v>
      </c>
      <c r="B919" s="294" t="s">
        <v>824</v>
      </c>
      <c r="C919" s="300"/>
      <c r="D919" s="323"/>
      <c r="E919" s="342" t="str">
        <f t="shared" si="49"/>
        <v/>
      </c>
      <c r="F919" s="262" t="str">
        <f t="shared" si="50"/>
        <v>否</v>
      </c>
      <c r="G919" s="149" t="str">
        <f t="shared" si="51"/>
        <v>项</v>
      </c>
    </row>
    <row r="920" ht="36" customHeight="1" spans="1:7">
      <c r="A920" s="416">
        <v>2130314</v>
      </c>
      <c r="B920" s="294" t="s">
        <v>825</v>
      </c>
      <c r="C920" s="300">
        <v>54</v>
      </c>
      <c r="D920" s="323"/>
      <c r="E920" s="342">
        <f t="shared" si="49"/>
        <v>-1</v>
      </c>
      <c r="F920" s="262" t="str">
        <f t="shared" si="50"/>
        <v>是</v>
      </c>
      <c r="G920" s="149" t="str">
        <f t="shared" si="51"/>
        <v>项</v>
      </c>
    </row>
    <row r="921" ht="36" customHeight="1" spans="1:7">
      <c r="A921" s="416">
        <v>2130315</v>
      </c>
      <c r="B921" s="294" t="s">
        <v>826</v>
      </c>
      <c r="C921" s="300"/>
      <c r="D921" s="323"/>
      <c r="E921" s="342" t="str">
        <f t="shared" si="49"/>
        <v/>
      </c>
      <c r="F921" s="262" t="str">
        <f t="shared" si="50"/>
        <v>否</v>
      </c>
      <c r="G921" s="149" t="str">
        <f t="shared" si="51"/>
        <v>项</v>
      </c>
    </row>
    <row r="922" ht="36" customHeight="1" spans="1:7">
      <c r="A922" s="416">
        <v>2130316</v>
      </c>
      <c r="B922" s="294" t="s">
        <v>827</v>
      </c>
      <c r="C922" s="300">
        <v>22</v>
      </c>
      <c r="D922" s="323"/>
      <c r="E922" s="342">
        <f t="shared" si="49"/>
        <v>-1</v>
      </c>
      <c r="F922" s="262" t="str">
        <f t="shared" si="50"/>
        <v>是</v>
      </c>
      <c r="G922" s="149" t="str">
        <f t="shared" si="51"/>
        <v>项</v>
      </c>
    </row>
    <row r="923" ht="36" customHeight="1" spans="1:7">
      <c r="A923" s="416">
        <v>2130317</v>
      </c>
      <c r="B923" s="294" t="s">
        <v>828</v>
      </c>
      <c r="C923" s="300"/>
      <c r="D923" s="323"/>
      <c r="E923" s="342" t="str">
        <f t="shared" si="49"/>
        <v/>
      </c>
      <c r="F923" s="262" t="str">
        <f t="shared" si="50"/>
        <v>否</v>
      </c>
      <c r="G923" s="149" t="str">
        <f t="shared" si="51"/>
        <v>项</v>
      </c>
    </row>
    <row r="924" ht="36" customHeight="1" spans="1:7">
      <c r="A924" s="416">
        <v>2130318</v>
      </c>
      <c r="B924" s="294" t="s">
        <v>829</v>
      </c>
      <c r="C924" s="300"/>
      <c r="D924" s="323"/>
      <c r="E924" s="342" t="str">
        <f t="shared" si="49"/>
        <v/>
      </c>
      <c r="F924" s="262" t="str">
        <f t="shared" si="50"/>
        <v>否</v>
      </c>
      <c r="G924" s="149" t="str">
        <f t="shared" si="51"/>
        <v>项</v>
      </c>
    </row>
    <row r="925" ht="36" customHeight="1" spans="1:7">
      <c r="A925" s="416">
        <v>2130319</v>
      </c>
      <c r="B925" s="294" t="s">
        <v>830</v>
      </c>
      <c r="C925" s="300"/>
      <c r="D925" s="323"/>
      <c r="E925" s="342" t="str">
        <f t="shared" si="49"/>
        <v/>
      </c>
      <c r="F925" s="262" t="str">
        <f t="shared" si="50"/>
        <v>否</v>
      </c>
      <c r="G925" s="149" t="str">
        <f t="shared" si="51"/>
        <v>项</v>
      </c>
    </row>
    <row r="926" ht="36" customHeight="1" spans="1:7">
      <c r="A926" s="416">
        <v>2130321</v>
      </c>
      <c r="B926" s="294" t="s">
        <v>831</v>
      </c>
      <c r="C926" s="300"/>
      <c r="D926" s="323"/>
      <c r="E926" s="342" t="str">
        <f t="shared" si="49"/>
        <v/>
      </c>
      <c r="F926" s="262" t="str">
        <f t="shared" si="50"/>
        <v>否</v>
      </c>
      <c r="G926" s="149" t="str">
        <f t="shared" si="51"/>
        <v>项</v>
      </c>
    </row>
    <row r="927" ht="36" customHeight="1" spans="1:7">
      <c r="A927" s="416">
        <v>2130322</v>
      </c>
      <c r="B927" s="294" t="s">
        <v>832</v>
      </c>
      <c r="C927" s="300"/>
      <c r="D927" s="323"/>
      <c r="E927" s="342" t="str">
        <f t="shared" si="49"/>
        <v/>
      </c>
      <c r="F927" s="262" t="str">
        <f t="shared" si="50"/>
        <v>否</v>
      </c>
      <c r="G927" s="149" t="str">
        <f t="shared" si="51"/>
        <v>项</v>
      </c>
    </row>
    <row r="928" ht="36" customHeight="1" spans="1:7">
      <c r="A928" s="416">
        <v>2130333</v>
      </c>
      <c r="B928" s="294" t="s">
        <v>806</v>
      </c>
      <c r="C928" s="300"/>
      <c r="D928" s="323"/>
      <c r="E928" s="342" t="str">
        <f t="shared" si="49"/>
        <v/>
      </c>
      <c r="F928" s="262" t="str">
        <f t="shared" si="50"/>
        <v>否</v>
      </c>
      <c r="G928" s="149" t="str">
        <f t="shared" si="51"/>
        <v>项</v>
      </c>
    </row>
    <row r="929" ht="36" customHeight="1" spans="1:7">
      <c r="A929" s="416">
        <v>2130334</v>
      </c>
      <c r="B929" s="294" t="s">
        <v>833</v>
      </c>
      <c r="C929" s="300"/>
      <c r="D929" s="323"/>
      <c r="E929" s="342" t="str">
        <f t="shared" si="49"/>
        <v/>
      </c>
      <c r="F929" s="262" t="str">
        <f t="shared" si="50"/>
        <v>否</v>
      </c>
      <c r="G929" s="149" t="str">
        <f t="shared" si="51"/>
        <v>项</v>
      </c>
    </row>
    <row r="930" ht="36" customHeight="1" spans="1:7">
      <c r="A930" s="416">
        <v>2130335</v>
      </c>
      <c r="B930" s="294" t="s">
        <v>834</v>
      </c>
      <c r="C930" s="300"/>
      <c r="D930" s="323"/>
      <c r="E930" s="342" t="str">
        <f t="shared" si="49"/>
        <v/>
      </c>
      <c r="F930" s="262" t="str">
        <f t="shared" si="50"/>
        <v>否</v>
      </c>
      <c r="G930" s="149" t="str">
        <f t="shared" si="51"/>
        <v>项</v>
      </c>
    </row>
    <row r="931" ht="36" customHeight="1" spans="1:7">
      <c r="A931" s="416">
        <v>2130336</v>
      </c>
      <c r="B931" s="294" t="s">
        <v>835</v>
      </c>
      <c r="C931" s="300"/>
      <c r="D931" s="323"/>
      <c r="E931" s="342" t="str">
        <f t="shared" si="49"/>
        <v/>
      </c>
      <c r="F931" s="262" t="str">
        <f t="shared" si="50"/>
        <v>否</v>
      </c>
      <c r="G931" s="149" t="str">
        <f t="shared" si="51"/>
        <v>项</v>
      </c>
    </row>
    <row r="932" ht="36" customHeight="1" spans="1:7">
      <c r="A932" s="416">
        <v>2130337</v>
      </c>
      <c r="B932" s="294" t="s">
        <v>836</v>
      </c>
      <c r="C932" s="300"/>
      <c r="D932" s="323"/>
      <c r="E932" s="342" t="str">
        <f t="shared" si="49"/>
        <v/>
      </c>
      <c r="F932" s="262" t="str">
        <f t="shared" si="50"/>
        <v>否</v>
      </c>
      <c r="G932" s="149" t="str">
        <f t="shared" si="51"/>
        <v>项</v>
      </c>
    </row>
    <row r="933" ht="36" customHeight="1" spans="1:7">
      <c r="A933" s="416">
        <v>2130399</v>
      </c>
      <c r="B933" s="294" t="s">
        <v>837</v>
      </c>
      <c r="C933" s="300">
        <v>181</v>
      </c>
      <c r="D933" s="323">
        <v>189</v>
      </c>
      <c r="E933" s="342">
        <f t="shared" si="49"/>
        <v>0.044</v>
      </c>
      <c r="F933" s="262" t="str">
        <f t="shared" si="50"/>
        <v>是</v>
      </c>
      <c r="G933" s="149" t="str">
        <f t="shared" si="51"/>
        <v>项</v>
      </c>
    </row>
    <row r="934" ht="36" customHeight="1" spans="1:7">
      <c r="A934" s="415">
        <v>21305</v>
      </c>
      <c r="B934" s="287" t="s">
        <v>838</v>
      </c>
      <c r="C934" s="323">
        <v>1601</v>
      </c>
      <c r="D934" s="323"/>
      <c r="E934" s="342">
        <f t="shared" si="49"/>
        <v>-1</v>
      </c>
      <c r="F934" s="262" t="str">
        <f t="shared" si="50"/>
        <v>是</v>
      </c>
      <c r="G934" s="149" t="str">
        <f t="shared" si="51"/>
        <v>款</v>
      </c>
    </row>
    <row r="935" ht="36" customHeight="1" spans="1:7">
      <c r="A935" s="416">
        <v>2130501</v>
      </c>
      <c r="B935" s="294" t="s">
        <v>139</v>
      </c>
      <c r="C935" s="300"/>
      <c r="D935" s="323"/>
      <c r="E935" s="342" t="str">
        <f t="shared" si="49"/>
        <v/>
      </c>
      <c r="F935" s="262" t="str">
        <f t="shared" si="50"/>
        <v>否</v>
      </c>
      <c r="G935" s="149" t="str">
        <f t="shared" si="51"/>
        <v>项</v>
      </c>
    </row>
    <row r="936" ht="36" customHeight="1" spans="1:7">
      <c r="A936" s="416">
        <v>2130502</v>
      </c>
      <c r="B936" s="294" t="s">
        <v>140</v>
      </c>
      <c r="C936" s="300"/>
      <c r="D936" s="323"/>
      <c r="E936" s="342" t="str">
        <f t="shared" si="49"/>
        <v/>
      </c>
      <c r="F936" s="262" t="str">
        <f t="shared" si="50"/>
        <v>否</v>
      </c>
      <c r="G936" s="149" t="str">
        <f t="shared" si="51"/>
        <v>项</v>
      </c>
    </row>
    <row r="937" ht="36" customHeight="1" spans="1:7">
      <c r="A937" s="416">
        <v>2130503</v>
      </c>
      <c r="B937" s="294" t="s">
        <v>141</v>
      </c>
      <c r="C937" s="300"/>
      <c r="D937" s="323"/>
      <c r="E937" s="342" t="str">
        <f t="shared" si="49"/>
        <v/>
      </c>
      <c r="F937" s="262" t="str">
        <f t="shared" si="50"/>
        <v>否</v>
      </c>
      <c r="G937" s="149" t="str">
        <f t="shared" si="51"/>
        <v>项</v>
      </c>
    </row>
    <row r="938" ht="36" customHeight="1" spans="1:7">
      <c r="A938" s="416">
        <v>2130504</v>
      </c>
      <c r="B938" s="294" t="s">
        <v>839</v>
      </c>
      <c r="C938" s="300"/>
      <c r="D938" s="323"/>
      <c r="E938" s="342" t="str">
        <f t="shared" si="49"/>
        <v/>
      </c>
      <c r="F938" s="262" t="str">
        <f t="shared" si="50"/>
        <v>否</v>
      </c>
      <c r="G938" s="149" t="str">
        <f t="shared" si="51"/>
        <v>项</v>
      </c>
    </row>
    <row r="939" ht="36" customHeight="1" spans="1:7">
      <c r="A939" s="416">
        <v>2130505</v>
      </c>
      <c r="B939" s="294" t="s">
        <v>840</v>
      </c>
      <c r="C939" s="300">
        <v>1601</v>
      </c>
      <c r="D939" s="323"/>
      <c r="E939" s="342">
        <f t="shared" si="49"/>
        <v>-1</v>
      </c>
      <c r="F939" s="262" t="str">
        <f t="shared" si="50"/>
        <v>是</v>
      </c>
      <c r="G939" s="149" t="str">
        <f t="shared" si="51"/>
        <v>项</v>
      </c>
    </row>
    <row r="940" ht="36" customHeight="1" spans="1:7">
      <c r="A940" s="416">
        <v>2130506</v>
      </c>
      <c r="B940" s="294" t="s">
        <v>841</v>
      </c>
      <c r="C940" s="300"/>
      <c r="D940" s="323"/>
      <c r="E940" s="342" t="str">
        <f t="shared" si="49"/>
        <v/>
      </c>
      <c r="F940" s="262" t="str">
        <f t="shared" si="50"/>
        <v>否</v>
      </c>
      <c r="G940" s="149" t="str">
        <f t="shared" si="51"/>
        <v>项</v>
      </c>
    </row>
    <row r="941" ht="36" customHeight="1" spans="1:7">
      <c r="A941" s="416">
        <v>2130507</v>
      </c>
      <c r="B941" s="294" t="s">
        <v>842</v>
      </c>
      <c r="C941" s="300"/>
      <c r="D941" s="323"/>
      <c r="E941" s="342" t="str">
        <f t="shared" si="49"/>
        <v/>
      </c>
      <c r="F941" s="262" t="str">
        <f t="shared" si="50"/>
        <v>否</v>
      </c>
      <c r="G941" s="149" t="str">
        <f t="shared" si="51"/>
        <v>项</v>
      </c>
    </row>
    <row r="942" ht="36" customHeight="1" spans="1:7">
      <c r="A942" s="416">
        <v>2130508</v>
      </c>
      <c r="B942" s="294" t="s">
        <v>843</v>
      </c>
      <c r="C942" s="300"/>
      <c r="D942" s="323"/>
      <c r="E942" s="342" t="str">
        <f t="shared" si="49"/>
        <v/>
      </c>
      <c r="F942" s="262" t="str">
        <f t="shared" si="50"/>
        <v>否</v>
      </c>
      <c r="G942" s="149" t="str">
        <f t="shared" si="51"/>
        <v>项</v>
      </c>
    </row>
    <row r="943" ht="36" customHeight="1" spans="1:7">
      <c r="A943" s="416">
        <v>2130550</v>
      </c>
      <c r="B943" s="294" t="s">
        <v>844</v>
      </c>
      <c r="C943" s="300"/>
      <c r="D943" s="323"/>
      <c r="E943" s="342" t="str">
        <f t="shared" si="49"/>
        <v/>
      </c>
      <c r="F943" s="262" t="str">
        <f t="shared" si="50"/>
        <v>否</v>
      </c>
      <c r="G943" s="149" t="str">
        <f t="shared" si="51"/>
        <v>项</v>
      </c>
    </row>
    <row r="944" ht="36" customHeight="1" spans="1:7">
      <c r="A944" s="416">
        <v>2130599</v>
      </c>
      <c r="B944" s="294" t="s">
        <v>845</v>
      </c>
      <c r="C944" s="300"/>
      <c r="D944" s="323"/>
      <c r="E944" s="342" t="str">
        <f t="shared" si="49"/>
        <v/>
      </c>
      <c r="F944" s="262" t="str">
        <f t="shared" si="50"/>
        <v>否</v>
      </c>
      <c r="G944" s="149" t="str">
        <f t="shared" si="51"/>
        <v>项</v>
      </c>
    </row>
    <row r="945" ht="36" customHeight="1" spans="1:7">
      <c r="A945" s="415">
        <v>21307</v>
      </c>
      <c r="B945" s="287" t="s">
        <v>846</v>
      </c>
      <c r="C945" s="323">
        <v>5734</v>
      </c>
      <c r="D945" s="323">
        <v>5288</v>
      </c>
      <c r="E945" s="342">
        <f t="shared" si="49"/>
        <v>-0.078</v>
      </c>
      <c r="F945" s="262" t="str">
        <f t="shared" si="50"/>
        <v>是</v>
      </c>
      <c r="G945" s="149" t="str">
        <f t="shared" si="51"/>
        <v>款</v>
      </c>
    </row>
    <row r="946" ht="36" customHeight="1" spans="1:7">
      <c r="A946" s="416">
        <v>2130701</v>
      </c>
      <c r="B946" s="294" t="s">
        <v>847</v>
      </c>
      <c r="C946" s="300">
        <v>502</v>
      </c>
      <c r="D946" s="323"/>
      <c r="E946" s="342">
        <f t="shared" si="49"/>
        <v>-1</v>
      </c>
      <c r="F946" s="262" t="str">
        <f t="shared" si="50"/>
        <v>是</v>
      </c>
      <c r="G946" s="149" t="str">
        <f t="shared" si="51"/>
        <v>项</v>
      </c>
    </row>
    <row r="947" ht="36" customHeight="1" spans="1:7">
      <c r="A947" s="416">
        <v>2130704</v>
      </c>
      <c r="B947" s="294" t="s">
        <v>848</v>
      </c>
      <c r="C947" s="300"/>
      <c r="D947" s="323"/>
      <c r="E947" s="342" t="str">
        <f t="shared" si="49"/>
        <v/>
      </c>
      <c r="F947" s="262" t="str">
        <f t="shared" si="50"/>
        <v>否</v>
      </c>
      <c r="G947" s="149" t="str">
        <f t="shared" si="51"/>
        <v>项</v>
      </c>
    </row>
    <row r="948" ht="36" customHeight="1" spans="1:7">
      <c r="A948" s="416">
        <v>2130705</v>
      </c>
      <c r="B948" s="294" t="s">
        <v>849</v>
      </c>
      <c r="C948" s="300">
        <v>5232</v>
      </c>
      <c r="D948" s="323">
        <v>5288</v>
      </c>
      <c r="E948" s="342">
        <f t="shared" si="49"/>
        <v>0.011</v>
      </c>
      <c r="F948" s="262" t="str">
        <f t="shared" si="50"/>
        <v>是</v>
      </c>
      <c r="G948" s="149" t="str">
        <f t="shared" si="51"/>
        <v>项</v>
      </c>
    </row>
    <row r="949" ht="36" customHeight="1" spans="1:7">
      <c r="A949" s="416">
        <v>2130706</v>
      </c>
      <c r="B949" s="294" t="s">
        <v>850</v>
      </c>
      <c r="C949" s="300"/>
      <c r="D949" s="323"/>
      <c r="E949" s="342" t="str">
        <f t="shared" si="49"/>
        <v/>
      </c>
      <c r="F949" s="262" t="str">
        <f t="shared" si="50"/>
        <v>否</v>
      </c>
      <c r="G949" s="149" t="str">
        <f t="shared" si="51"/>
        <v>项</v>
      </c>
    </row>
    <row r="950" ht="36" customHeight="1" spans="1:7">
      <c r="A950" s="416">
        <v>2130707</v>
      </c>
      <c r="B950" s="294" t="s">
        <v>851</v>
      </c>
      <c r="C950" s="300"/>
      <c r="D950" s="323"/>
      <c r="E950" s="342" t="str">
        <f t="shared" si="49"/>
        <v/>
      </c>
      <c r="F950" s="262" t="str">
        <f t="shared" si="50"/>
        <v>否</v>
      </c>
      <c r="G950" s="149" t="str">
        <f t="shared" si="51"/>
        <v>项</v>
      </c>
    </row>
    <row r="951" ht="36" customHeight="1" spans="1:7">
      <c r="A951" s="416">
        <v>2130799</v>
      </c>
      <c r="B951" s="294" t="s">
        <v>852</v>
      </c>
      <c r="C951" s="300"/>
      <c r="D951" s="323"/>
      <c r="E951" s="342" t="str">
        <f t="shared" si="49"/>
        <v/>
      </c>
      <c r="F951" s="262" t="str">
        <f t="shared" si="50"/>
        <v>否</v>
      </c>
      <c r="G951" s="149" t="str">
        <f t="shared" si="51"/>
        <v>项</v>
      </c>
    </row>
    <row r="952" ht="36" customHeight="1" spans="1:7">
      <c r="A952" s="415">
        <v>21308</v>
      </c>
      <c r="B952" s="287" t="s">
        <v>853</v>
      </c>
      <c r="C952" s="323"/>
      <c r="D952" s="323">
        <v>71</v>
      </c>
      <c r="E952" s="342" t="str">
        <f t="shared" si="49"/>
        <v/>
      </c>
      <c r="F952" s="262" t="str">
        <f t="shared" si="50"/>
        <v>是</v>
      </c>
      <c r="G952" s="149" t="str">
        <f t="shared" si="51"/>
        <v>款</v>
      </c>
    </row>
    <row r="953" ht="36" customHeight="1" spans="1:7">
      <c r="A953" s="416">
        <v>2130801</v>
      </c>
      <c r="B953" s="294" t="s">
        <v>854</v>
      </c>
      <c r="C953" s="300"/>
      <c r="D953" s="323"/>
      <c r="E953" s="342" t="str">
        <f t="shared" si="49"/>
        <v/>
      </c>
      <c r="F953" s="262" t="str">
        <f t="shared" si="50"/>
        <v>否</v>
      </c>
      <c r="G953" s="149" t="str">
        <f t="shared" si="51"/>
        <v>项</v>
      </c>
    </row>
    <row r="954" ht="36" customHeight="1" spans="1:7">
      <c r="A954" s="416">
        <v>2130802</v>
      </c>
      <c r="B954" s="294" t="s">
        <v>855</v>
      </c>
      <c r="C954" s="300"/>
      <c r="D954" s="323"/>
      <c r="E954" s="342" t="str">
        <f t="shared" si="49"/>
        <v/>
      </c>
      <c r="F954" s="262" t="str">
        <f t="shared" si="50"/>
        <v>否</v>
      </c>
      <c r="G954" s="149" t="str">
        <f t="shared" si="51"/>
        <v>项</v>
      </c>
    </row>
    <row r="955" ht="36" customHeight="1" spans="1:7">
      <c r="A955" s="416">
        <v>2130803</v>
      </c>
      <c r="B955" s="294" t="s">
        <v>856</v>
      </c>
      <c r="C955" s="300"/>
      <c r="D955" s="323"/>
      <c r="E955" s="342" t="str">
        <f t="shared" si="49"/>
        <v/>
      </c>
      <c r="F955" s="262" t="str">
        <f t="shared" si="50"/>
        <v>否</v>
      </c>
      <c r="G955" s="149" t="str">
        <f t="shared" si="51"/>
        <v>项</v>
      </c>
    </row>
    <row r="956" ht="36" customHeight="1" spans="1:7">
      <c r="A956" s="416">
        <v>2130804</v>
      </c>
      <c r="B956" s="294" t="s">
        <v>857</v>
      </c>
      <c r="C956" s="300"/>
      <c r="D956" s="323">
        <v>71</v>
      </c>
      <c r="E956" s="342" t="str">
        <f t="shared" si="49"/>
        <v/>
      </c>
      <c r="F956" s="262" t="str">
        <f t="shared" si="50"/>
        <v>是</v>
      </c>
      <c r="G956" s="149" t="str">
        <f t="shared" si="51"/>
        <v>项</v>
      </c>
    </row>
    <row r="957" ht="36" customHeight="1" spans="1:7">
      <c r="A957" s="416">
        <v>2130805</v>
      </c>
      <c r="B957" s="294" t="s">
        <v>858</v>
      </c>
      <c r="C957" s="300"/>
      <c r="D957" s="323"/>
      <c r="E957" s="342" t="str">
        <f t="shared" si="49"/>
        <v/>
      </c>
      <c r="F957" s="262" t="str">
        <f t="shared" si="50"/>
        <v>否</v>
      </c>
      <c r="G957" s="149" t="str">
        <f t="shared" si="51"/>
        <v>项</v>
      </c>
    </row>
    <row r="958" ht="36" customHeight="1" spans="1:7">
      <c r="A958" s="416">
        <v>2130899</v>
      </c>
      <c r="B958" s="294" t="s">
        <v>859</v>
      </c>
      <c r="C958" s="300"/>
      <c r="D958" s="323"/>
      <c r="E958" s="342" t="str">
        <f t="shared" si="49"/>
        <v/>
      </c>
      <c r="F958" s="262" t="str">
        <f t="shared" si="50"/>
        <v>否</v>
      </c>
      <c r="G958" s="149" t="str">
        <f t="shared" si="51"/>
        <v>项</v>
      </c>
    </row>
    <row r="959" ht="36" customHeight="1" spans="1:7">
      <c r="A959" s="415">
        <v>21309</v>
      </c>
      <c r="B959" s="287" t="s">
        <v>860</v>
      </c>
      <c r="C959" s="323"/>
      <c r="D959" s="323"/>
      <c r="E959" s="342" t="str">
        <f t="shared" si="49"/>
        <v/>
      </c>
      <c r="F959" s="262" t="str">
        <f t="shared" si="50"/>
        <v>否</v>
      </c>
      <c r="G959" s="149" t="str">
        <f t="shared" si="51"/>
        <v>款</v>
      </c>
    </row>
    <row r="960" ht="36" customHeight="1" spans="1:7">
      <c r="A960" s="416">
        <v>2130901</v>
      </c>
      <c r="B960" s="294" t="s">
        <v>861</v>
      </c>
      <c r="C960" s="300"/>
      <c r="D960" s="323"/>
      <c r="E960" s="342" t="str">
        <f t="shared" si="49"/>
        <v/>
      </c>
      <c r="F960" s="262" t="str">
        <f t="shared" si="50"/>
        <v>否</v>
      </c>
      <c r="G960" s="149" t="str">
        <f t="shared" si="51"/>
        <v>项</v>
      </c>
    </row>
    <row r="961" ht="36" customHeight="1" spans="1:7">
      <c r="A961" s="416">
        <v>2130999</v>
      </c>
      <c r="B961" s="294" t="s">
        <v>862</v>
      </c>
      <c r="C961" s="300"/>
      <c r="D961" s="323"/>
      <c r="E961" s="342" t="str">
        <f t="shared" si="49"/>
        <v/>
      </c>
      <c r="F961" s="262" t="str">
        <f t="shared" si="50"/>
        <v>否</v>
      </c>
      <c r="G961" s="149" t="str">
        <f t="shared" si="51"/>
        <v>项</v>
      </c>
    </row>
    <row r="962" ht="36" customHeight="1" spans="1:7">
      <c r="A962" s="415">
        <v>21399</v>
      </c>
      <c r="B962" s="287" t="s">
        <v>863</v>
      </c>
      <c r="C962" s="323"/>
      <c r="D962" s="323"/>
      <c r="E962" s="342" t="str">
        <f t="shared" si="49"/>
        <v/>
      </c>
      <c r="F962" s="262" t="str">
        <f t="shared" si="50"/>
        <v>否</v>
      </c>
      <c r="G962" s="149" t="str">
        <f t="shared" si="51"/>
        <v>款</v>
      </c>
    </row>
    <row r="963" ht="36" customHeight="1" spans="1:7">
      <c r="A963" s="416">
        <v>2139901</v>
      </c>
      <c r="B963" s="294" t="s">
        <v>864</v>
      </c>
      <c r="C963" s="300"/>
      <c r="D963" s="323"/>
      <c r="E963" s="342" t="str">
        <f t="shared" si="49"/>
        <v/>
      </c>
      <c r="F963" s="262" t="str">
        <f t="shared" si="50"/>
        <v>否</v>
      </c>
      <c r="G963" s="149" t="str">
        <f t="shared" si="51"/>
        <v>项</v>
      </c>
    </row>
    <row r="964" ht="36" customHeight="1" spans="1:7">
      <c r="A964" s="416">
        <v>2139999</v>
      </c>
      <c r="B964" s="294" t="s">
        <v>865</v>
      </c>
      <c r="C964" s="300"/>
      <c r="D964" s="323"/>
      <c r="E964" s="342" t="str">
        <f t="shared" si="49"/>
        <v/>
      </c>
      <c r="F964" s="262" t="str">
        <f t="shared" si="50"/>
        <v>否</v>
      </c>
      <c r="G964" s="149" t="str">
        <f t="shared" si="51"/>
        <v>项</v>
      </c>
    </row>
    <row r="965" ht="36" customHeight="1" spans="1:7">
      <c r="A965" s="420" t="s">
        <v>866</v>
      </c>
      <c r="B965" s="422" t="s">
        <v>283</v>
      </c>
      <c r="C965" s="423"/>
      <c r="D965" s="323"/>
      <c r="E965" s="342" t="str">
        <f t="shared" si="49"/>
        <v/>
      </c>
      <c r="F965" s="262" t="str">
        <f t="shared" si="50"/>
        <v>否</v>
      </c>
      <c r="G965" s="149" t="str">
        <f t="shared" si="51"/>
        <v>项</v>
      </c>
    </row>
    <row r="966" ht="36" customHeight="1" spans="1:7">
      <c r="A966" s="420" t="s">
        <v>867</v>
      </c>
      <c r="B966" s="422" t="s">
        <v>868</v>
      </c>
      <c r="C966" s="423"/>
      <c r="D966" s="323"/>
      <c r="E966" s="342" t="str">
        <f t="shared" si="49"/>
        <v/>
      </c>
      <c r="F966" s="262" t="str">
        <f t="shared" si="50"/>
        <v>否</v>
      </c>
      <c r="G966" s="149" t="str">
        <f t="shared" si="51"/>
        <v>项</v>
      </c>
    </row>
    <row r="967" ht="36" customHeight="1" spans="1:7">
      <c r="A967" s="415">
        <v>214</v>
      </c>
      <c r="B967" s="287" t="s">
        <v>95</v>
      </c>
      <c r="C967" s="323">
        <v>551</v>
      </c>
      <c r="D967" s="323">
        <v>2625</v>
      </c>
      <c r="E967" s="342">
        <f t="shared" si="49"/>
        <v>3.764</v>
      </c>
      <c r="F967" s="262" t="str">
        <f t="shared" si="50"/>
        <v>是</v>
      </c>
      <c r="G967" s="149" t="str">
        <f t="shared" si="51"/>
        <v>类</v>
      </c>
    </row>
    <row r="968" ht="36" customHeight="1" spans="1:7">
      <c r="A968" s="415">
        <v>21401</v>
      </c>
      <c r="B968" s="287" t="s">
        <v>869</v>
      </c>
      <c r="C968" s="323">
        <v>551</v>
      </c>
      <c r="D968" s="323">
        <v>2625</v>
      </c>
      <c r="E968" s="342">
        <f t="shared" si="49"/>
        <v>3.764</v>
      </c>
      <c r="F968" s="262" t="str">
        <f t="shared" si="50"/>
        <v>是</v>
      </c>
      <c r="G968" s="149" t="str">
        <f t="shared" si="51"/>
        <v>款</v>
      </c>
    </row>
    <row r="969" ht="36" customHeight="1" spans="1:7">
      <c r="A969" s="416">
        <v>2140101</v>
      </c>
      <c r="B969" s="294" t="s">
        <v>139</v>
      </c>
      <c r="C969" s="300">
        <v>551</v>
      </c>
      <c r="D969" s="323">
        <v>625</v>
      </c>
      <c r="E969" s="342">
        <f t="shared" si="49"/>
        <v>0.134</v>
      </c>
      <c r="F969" s="262" t="str">
        <f t="shared" si="50"/>
        <v>是</v>
      </c>
      <c r="G969" s="149" t="str">
        <f t="shared" si="51"/>
        <v>项</v>
      </c>
    </row>
    <row r="970" ht="36" customHeight="1" spans="1:7">
      <c r="A970" s="416">
        <v>2140102</v>
      </c>
      <c r="B970" s="294" t="s">
        <v>140</v>
      </c>
      <c r="C970" s="300"/>
      <c r="D970" s="323"/>
      <c r="E970" s="342" t="str">
        <f t="shared" ref="E970:E1033" si="52">IF(C970&gt;0,D970/C970-1,IF(C970&lt;0,-(D970/C970-1),""))</f>
        <v/>
      </c>
      <c r="F970" s="262" t="str">
        <f t="shared" si="50"/>
        <v>否</v>
      </c>
      <c r="G970" s="149" t="str">
        <f t="shared" si="51"/>
        <v>项</v>
      </c>
    </row>
    <row r="971" ht="36" customHeight="1" spans="1:7">
      <c r="A971" s="416">
        <v>2140103</v>
      </c>
      <c r="B971" s="294" t="s">
        <v>141</v>
      </c>
      <c r="C971" s="300"/>
      <c r="D971" s="323"/>
      <c r="E971" s="342" t="str">
        <f t="shared" si="52"/>
        <v/>
      </c>
      <c r="F971" s="262" t="str">
        <f t="shared" ref="F971:F1034" si="53">IF(LEN(A971)=3,"是",IF(B971&lt;&gt;"",IF(SUM(C971:D971)&lt;&gt;0,"是","否"),"是"))</f>
        <v>否</v>
      </c>
      <c r="G971" s="149" t="str">
        <f t="shared" ref="G971:G1034" si="54">IF(LEN(A971)=3,"类",IF(LEN(A971)=5,"款","项"))</f>
        <v>项</v>
      </c>
    </row>
    <row r="972" ht="36" customHeight="1" spans="1:7">
      <c r="A972" s="416">
        <v>2140104</v>
      </c>
      <c r="B972" s="294" t="s">
        <v>870</v>
      </c>
      <c r="C972" s="300"/>
      <c r="D972" s="323"/>
      <c r="E972" s="342" t="str">
        <f t="shared" si="52"/>
        <v/>
      </c>
      <c r="F972" s="262" t="str">
        <f t="shared" si="53"/>
        <v>否</v>
      </c>
      <c r="G972" s="149" t="str">
        <f t="shared" si="54"/>
        <v>项</v>
      </c>
    </row>
    <row r="973" ht="36" customHeight="1" spans="1:7">
      <c r="A973" s="416">
        <v>2140106</v>
      </c>
      <c r="B973" s="294" t="s">
        <v>871</v>
      </c>
      <c r="C973" s="300"/>
      <c r="D973" s="323">
        <v>2000</v>
      </c>
      <c r="E973" s="342" t="str">
        <f t="shared" si="52"/>
        <v/>
      </c>
      <c r="F973" s="262" t="str">
        <f t="shared" si="53"/>
        <v>是</v>
      </c>
      <c r="G973" s="149" t="str">
        <f t="shared" si="54"/>
        <v>项</v>
      </c>
    </row>
    <row r="974" ht="36" customHeight="1" spans="1:7">
      <c r="A974" s="416">
        <v>2140109</v>
      </c>
      <c r="B974" s="294" t="s">
        <v>872</v>
      </c>
      <c r="C974" s="300"/>
      <c r="D974" s="323"/>
      <c r="E974" s="342" t="str">
        <f t="shared" si="52"/>
        <v/>
      </c>
      <c r="F974" s="262" t="str">
        <f t="shared" si="53"/>
        <v>否</v>
      </c>
      <c r="G974" s="149" t="str">
        <f t="shared" si="54"/>
        <v>项</v>
      </c>
    </row>
    <row r="975" ht="36" customHeight="1" spans="1:7">
      <c r="A975" s="416">
        <v>2140110</v>
      </c>
      <c r="B975" s="294" t="s">
        <v>873</v>
      </c>
      <c r="C975" s="300"/>
      <c r="D975" s="323"/>
      <c r="E975" s="342" t="str">
        <f t="shared" si="52"/>
        <v/>
      </c>
      <c r="F975" s="262" t="str">
        <f t="shared" si="53"/>
        <v>否</v>
      </c>
      <c r="G975" s="149" t="str">
        <f t="shared" si="54"/>
        <v>项</v>
      </c>
    </row>
    <row r="976" ht="36" customHeight="1" spans="1:7">
      <c r="A976" s="416">
        <v>2140111</v>
      </c>
      <c r="B976" s="294" t="s">
        <v>874</v>
      </c>
      <c r="C976" s="300"/>
      <c r="D976" s="323"/>
      <c r="E976" s="342" t="str">
        <f t="shared" si="52"/>
        <v/>
      </c>
      <c r="F976" s="262" t="str">
        <f t="shared" si="53"/>
        <v>否</v>
      </c>
      <c r="G976" s="149" t="str">
        <f t="shared" si="54"/>
        <v>项</v>
      </c>
    </row>
    <row r="977" ht="36" customHeight="1" spans="1:7">
      <c r="A977" s="416">
        <v>2140112</v>
      </c>
      <c r="B977" s="294" t="s">
        <v>875</v>
      </c>
      <c r="C977" s="300"/>
      <c r="D977" s="323"/>
      <c r="E977" s="342" t="str">
        <f t="shared" si="52"/>
        <v/>
      </c>
      <c r="F977" s="262" t="str">
        <f t="shared" si="53"/>
        <v>否</v>
      </c>
      <c r="G977" s="149" t="str">
        <f t="shared" si="54"/>
        <v>项</v>
      </c>
    </row>
    <row r="978" ht="36" customHeight="1" spans="1:7">
      <c r="A978" s="416">
        <v>2140114</v>
      </c>
      <c r="B978" s="294" t="s">
        <v>876</v>
      </c>
      <c r="C978" s="300"/>
      <c r="D978" s="323"/>
      <c r="E978" s="342" t="str">
        <f t="shared" si="52"/>
        <v/>
      </c>
      <c r="F978" s="262" t="str">
        <f t="shared" si="53"/>
        <v>否</v>
      </c>
      <c r="G978" s="149" t="str">
        <f t="shared" si="54"/>
        <v>项</v>
      </c>
    </row>
    <row r="979" ht="36" customHeight="1" spans="1:7">
      <c r="A979" s="416">
        <v>2140122</v>
      </c>
      <c r="B979" s="294" t="s">
        <v>877</v>
      </c>
      <c r="C979" s="300"/>
      <c r="D979" s="323"/>
      <c r="E979" s="342" t="str">
        <f t="shared" si="52"/>
        <v/>
      </c>
      <c r="F979" s="262" t="str">
        <f t="shared" si="53"/>
        <v>否</v>
      </c>
      <c r="G979" s="149" t="str">
        <f t="shared" si="54"/>
        <v>项</v>
      </c>
    </row>
    <row r="980" ht="36" customHeight="1" spans="1:7">
      <c r="A980" s="416">
        <v>2140123</v>
      </c>
      <c r="B980" s="294" t="s">
        <v>878</v>
      </c>
      <c r="C980" s="300"/>
      <c r="D980" s="323"/>
      <c r="E980" s="342" t="str">
        <f t="shared" si="52"/>
        <v/>
      </c>
      <c r="F980" s="262" t="str">
        <f t="shared" si="53"/>
        <v>否</v>
      </c>
      <c r="G980" s="149" t="str">
        <f t="shared" si="54"/>
        <v>项</v>
      </c>
    </row>
    <row r="981" ht="36" customHeight="1" spans="1:7">
      <c r="A981" s="416">
        <v>2140127</v>
      </c>
      <c r="B981" s="294" t="s">
        <v>879</v>
      </c>
      <c r="C981" s="300"/>
      <c r="D981" s="323"/>
      <c r="E981" s="342" t="str">
        <f t="shared" si="52"/>
        <v/>
      </c>
      <c r="F981" s="262" t="str">
        <f t="shared" si="53"/>
        <v>否</v>
      </c>
      <c r="G981" s="149" t="str">
        <f t="shared" si="54"/>
        <v>项</v>
      </c>
    </row>
    <row r="982" ht="36" customHeight="1" spans="1:7">
      <c r="A982" s="416">
        <v>2140128</v>
      </c>
      <c r="B982" s="294" t="s">
        <v>880</v>
      </c>
      <c r="C982" s="300"/>
      <c r="D982" s="323"/>
      <c r="E982" s="342" t="str">
        <f t="shared" si="52"/>
        <v/>
      </c>
      <c r="F982" s="262" t="str">
        <f t="shared" si="53"/>
        <v>否</v>
      </c>
      <c r="G982" s="149" t="str">
        <f t="shared" si="54"/>
        <v>项</v>
      </c>
    </row>
    <row r="983" ht="36" customHeight="1" spans="1:7">
      <c r="A983" s="416">
        <v>2140129</v>
      </c>
      <c r="B983" s="294" t="s">
        <v>881</v>
      </c>
      <c r="C983" s="300"/>
      <c r="D983" s="323"/>
      <c r="E983" s="342" t="str">
        <f t="shared" si="52"/>
        <v/>
      </c>
      <c r="F983" s="262" t="str">
        <f t="shared" si="53"/>
        <v>否</v>
      </c>
      <c r="G983" s="149" t="str">
        <f t="shared" si="54"/>
        <v>项</v>
      </c>
    </row>
    <row r="984" ht="36" customHeight="1" spans="1:7">
      <c r="A984" s="416">
        <v>2140130</v>
      </c>
      <c r="B984" s="294" t="s">
        <v>882</v>
      </c>
      <c r="C984" s="300"/>
      <c r="D984" s="323"/>
      <c r="E984" s="342" t="str">
        <f t="shared" si="52"/>
        <v/>
      </c>
      <c r="F984" s="262" t="str">
        <f t="shared" si="53"/>
        <v>否</v>
      </c>
      <c r="G984" s="149" t="str">
        <f t="shared" si="54"/>
        <v>项</v>
      </c>
    </row>
    <row r="985" ht="36" customHeight="1" spans="1:7">
      <c r="A985" s="416">
        <v>2140131</v>
      </c>
      <c r="B985" s="294" t="s">
        <v>883</v>
      </c>
      <c r="C985" s="300"/>
      <c r="D985" s="323"/>
      <c r="E985" s="342" t="str">
        <f t="shared" si="52"/>
        <v/>
      </c>
      <c r="F985" s="262" t="str">
        <f t="shared" si="53"/>
        <v>否</v>
      </c>
      <c r="G985" s="149" t="str">
        <f t="shared" si="54"/>
        <v>项</v>
      </c>
    </row>
    <row r="986" ht="36" customHeight="1" spans="1:7">
      <c r="A986" s="416">
        <v>2140133</v>
      </c>
      <c r="B986" s="294" t="s">
        <v>884</v>
      </c>
      <c r="C986" s="300"/>
      <c r="D986" s="323"/>
      <c r="E986" s="342" t="str">
        <f t="shared" si="52"/>
        <v/>
      </c>
      <c r="F986" s="262" t="str">
        <f t="shared" si="53"/>
        <v>否</v>
      </c>
      <c r="G986" s="149" t="str">
        <f t="shared" si="54"/>
        <v>项</v>
      </c>
    </row>
    <row r="987" ht="36" customHeight="1" spans="1:7">
      <c r="A987" s="416">
        <v>2140136</v>
      </c>
      <c r="B987" s="294" t="s">
        <v>885</v>
      </c>
      <c r="C987" s="300"/>
      <c r="D987" s="323"/>
      <c r="E987" s="342" t="str">
        <f t="shared" si="52"/>
        <v/>
      </c>
      <c r="F987" s="262" t="str">
        <f t="shared" si="53"/>
        <v>否</v>
      </c>
      <c r="G987" s="149" t="str">
        <f t="shared" si="54"/>
        <v>项</v>
      </c>
    </row>
    <row r="988" ht="36" customHeight="1" spans="1:7">
      <c r="A988" s="416">
        <v>2140138</v>
      </c>
      <c r="B988" s="294" t="s">
        <v>886</v>
      </c>
      <c r="C988" s="300"/>
      <c r="D988" s="323"/>
      <c r="E988" s="342" t="str">
        <f t="shared" si="52"/>
        <v/>
      </c>
      <c r="F988" s="262" t="str">
        <f t="shared" si="53"/>
        <v>否</v>
      </c>
      <c r="G988" s="149" t="str">
        <f t="shared" si="54"/>
        <v>项</v>
      </c>
    </row>
    <row r="989" ht="36" customHeight="1" spans="1:7">
      <c r="A989" s="416">
        <v>2140139</v>
      </c>
      <c r="B989" s="294" t="s">
        <v>887</v>
      </c>
      <c r="C989" s="300"/>
      <c r="D989" s="323"/>
      <c r="E989" s="342" t="str">
        <f t="shared" si="52"/>
        <v/>
      </c>
      <c r="F989" s="262" t="str">
        <f t="shared" si="53"/>
        <v>否</v>
      </c>
      <c r="G989" s="149" t="str">
        <f t="shared" si="54"/>
        <v>项</v>
      </c>
    </row>
    <row r="990" ht="36" customHeight="1" spans="1:7">
      <c r="A990" s="416">
        <v>2140199</v>
      </c>
      <c r="B990" s="294" t="s">
        <v>888</v>
      </c>
      <c r="C990" s="300"/>
      <c r="D990" s="323"/>
      <c r="E990" s="342" t="str">
        <f t="shared" si="52"/>
        <v/>
      </c>
      <c r="F990" s="262" t="str">
        <f t="shared" si="53"/>
        <v>否</v>
      </c>
      <c r="G990" s="149" t="str">
        <f t="shared" si="54"/>
        <v>项</v>
      </c>
    </row>
    <row r="991" ht="36" customHeight="1" spans="1:7">
      <c r="A991" s="415">
        <v>21402</v>
      </c>
      <c r="B991" s="287" t="s">
        <v>889</v>
      </c>
      <c r="C991" s="323"/>
      <c r="D991" s="323"/>
      <c r="E991" s="342" t="str">
        <f t="shared" si="52"/>
        <v/>
      </c>
      <c r="F991" s="262" t="str">
        <f t="shared" si="53"/>
        <v>否</v>
      </c>
      <c r="G991" s="149" t="str">
        <f t="shared" si="54"/>
        <v>款</v>
      </c>
    </row>
    <row r="992" ht="36" customHeight="1" spans="1:7">
      <c r="A992" s="416">
        <v>2140201</v>
      </c>
      <c r="B992" s="294" t="s">
        <v>139</v>
      </c>
      <c r="C992" s="300"/>
      <c r="D992" s="323"/>
      <c r="E992" s="342" t="str">
        <f t="shared" si="52"/>
        <v/>
      </c>
      <c r="F992" s="262" t="str">
        <f t="shared" si="53"/>
        <v>否</v>
      </c>
      <c r="G992" s="149" t="str">
        <f t="shared" si="54"/>
        <v>项</v>
      </c>
    </row>
    <row r="993" ht="36" customHeight="1" spans="1:7">
      <c r="A993" s="416">
        <v>2140202</v>
      </c>
      <c r="B993" s="294" t="s">
        <v>140</v>
      </c>
      <c r="C993" s="300"/>
      <c r="D993" s="323"/>
      <c r="E993" s="342" t="str">
        <f t="shared" si="52"/>
        <v/>
      </c>
      <c r="F993" s="262" t="str">
        <f t="shared" si="53"/>
        <v>否</v>
      </c>
      <c r="G993" s="149" t="str">
        <f t="shared" si="54"/>
        <v>项</v>
      </c>
    </row>
    <row r="994" ht="36" customHeight="1" spans="1:7">
      <c r="A994" s="416">
        <v>2140203</v>
      </c>
      <c r="B994" s="294" t="s">
        <v>141</v>
      </c>
      <c r="C994" s="300"/>
      <c r="D994" s="323"/>
      <c r="E994" s="342" t="str">
        <f t="shared" si="52"/>
        <v/>
      </c>
      <c r="F994" s="262" t="str">
        <f t="shared" si="53"/>
        <v>否</v>
      </c>
      <c r="G994" s="149" t="str">
        <f t="shared" si="54"/>
        <v>项</v>
      </c>
    </row>
    <row r="995" ht="36" customHeight="1" spans="1:7">
      <c r="A995" s="416">
        <v>2140204</v>
      </c>
      <c r="B995" s="294" t="s">
        <v>890</v>
      </c>
      <c r="C995" s="300"/>
      <c r="D995" s="323"/>
      <c r="E995" s="342" t="str">
        <f t="shared" si="52"/>
        <v/>
      </c>
      <c r="F995" s="262" t="str">
        <f t="shared" si="53"/>
        <v>否</v>
      </c>
      <c r="G995" s="149" t="str">
        <f t="shared" si="54"/>
        <v>项</v>
      </c>
    </row>
    <row r="996" ht="36" customHeight="1" spans="1:7">
      <c r="A996" s="416">
        <v>2140205</v>
      </c>
      <c r="B996" s="294" t="s">
        <v>891</v>
      </c>
      <c r="C996" s="300"/>
      <c r="D996" s="323"/>
      <c r="E996" s="342" t="str">
        <f t="shared" si="52"/>
        <v/>
      </c>
      <c r="F996" s="262" t="str">
        <f t="shared" si="53"/>
        <v>否</v>
      </c>
      <c r="G996" s="149" t="str">
        <f t="shared" si="54"/>
        <v>项</v>
      </c>
    </row>
    <row r="997" ht="36" customHeight="1" spans="1:7">
      <c r="A997" s="416">
        <v>2140206</v>
      </c>
      <c r="B997" s="294" t="s">
        <v>892</v>
      </c>
      <c r="C997" s="300"/>
      <c r="D997" s="323"/>
      <c r="E997" s="342" t="str">
        <f t="shared" si="52"/>
        <v/>
      </c>
      <c r="F997" s="262" t="str">
        <f t="shared" si="53"/>
        <v>否</v>
      </c>
      <c r="G997" s="149" t="str">
        <f t="shared" si="54"/>
        <v>项</v>
      </c>
    </row>
    <row r="998" ht="36" customHeight="1" spans="1:7">
      <c r="A998" s="416">
        <v>2140207</v>
      </c>
      <c r="B998" s="294" t="s">
        <v>893</v>
      </c>
      <c r="C998" s="300"/>
      <c r="D998" s="323"/>
      <c r="E998" s="342" t="str">
        <f t="shared" si="52"/>
        <v/>
      </c>
      <c r="F998" s="262" t="str">
        <f t="shared" si="53"/>
        <v>否</v>
      </c>
      <c r="G998" s="149" t="str">
        <f t="shared" si="54"/>
        <v>项</v>
      </c>
    </row>
    <row r="999" ht="36" customHeight="1" spans="1:7">
      <c r="A999" s="416">
        <v>2140208</v>
      </c>
      <c r="B999" s="294" t="s">
        <v>894</v>
      </c>
      <c r="C999" s="300"/>
      <c r="D999" s="323"/>
      <c r="E999" s="342" t="str">
        <f t="shared" si="52"/>
        <v/>
      </c>
      <c r="F999" s="262" t="str">
        <f t="shared" si="53"/>
        <v>否</v>
      </c>
      <c r="G999" s="149" t="str">
        <f t="shared" si="54"/>
        <v>项</v>
      </c>
    </row>
    <row r="1000" ht="36" customHeight="1" spans="1:7">
      <c r="A1000" s="416">
        <v>2140299</v>
      </c>
      <c r="B1000" s="294" t="s">
        <v>895</v>
      </c>
      <c r="C1000" s="300"/>
      <c r="D1000" s="323"/>
      <c r="E1000" s="342" t="str">
        <f t="shared" si="52"/>
        <v/>
      </c>
      <c r="F1000" s="262" t="str">
        <f t="shared" si="53"/>
        <v>否</v>
      </c>
      <c r="G1000" s="149" t="str">
        <f t="shared" si="54"/>
        <v>项</v>
      </c>
    </row>
    <row r="1001" ht="36" customHeight="1" spans="1:7">
      <c r="A1001" s="415">
        <v>21403</v>
      </c>
      <c r="B1001" s="287" t="s">
        <v>896</v>
      </c>
      <c r="C1001" s="323"/>
      <c r="D1001" s="323"/>
      <c r="E1001" s="342" t="str">
        <f t="shared" si="52"/>
        <v/>
      </c>
      <c r="F1001" s="262" t="str">
        <f t="shared" si="53"/>
        <v>否</v>
      </c>
      <c r="G1001" s="149" t="str">
        <f t="shared" si="54"/>
        <v>款</v>
      </c>
    </row>
    <row r="1002" ht="36" customHeight="1" spans="1:7">
      <c r="A1002" s="416">
        <v>2140301</v>
      </c>
      <c r="B1002" s="294" t="s">
        <v>139</v>
      </c>
      <c r="C1002" s="300"/>
      <c r="D1002" s="323"/>
      <c r="E1002" s="342" t="str">
        <f t="shared" si="52"/>
        <v/>
      </c>
      <c r="F1002" s="262" t="str">
        <f t="shared" si="53"/>
        <v>否</v>
      </c>
      <c r="G1002" s="149" t="str">
        <f t="shared" si="54"/>
        <v>项</v>
      </c>
    </row>
    <row r="1003" ht="36" customHeight="1" spans="1:7">
      <c r="A1003" s="416">
        <v>2140302</v>
      </c>
      <c r="B1003" s="294" t="s">
        <v>140</v>
      </c>
      <c r="C1003" s="300"/>
      <c r="D1003" s="323"/>
      <c r="E1003" s="342" t="str">
        <f t="shared" si="52"/>
        <v/>
      </c>
      <c r="F1003" s="262" t="str">
        <f t="shared" si="53"/>
        <v>否</v>
      </c>
      <c r="G1003" s="149" t="str">
        <f t="shared" si="54"/>
        <v>项</v>
      </c>
    </row>
    <row r="1004" ht="36" customHeight="1" spans="1:7">
      <c r="A1004" s="416">
        <v>2140303</v>
      </c>
      <c r="B1004" s="294" t="s">
        <v>141</v>
      </c>
      <c r="C1004" s="300"/>
      <c r="D1004" s="323"/>
      <c r="E1004" s="342" t="str">
        <f t="shared" si="52"/>
        <v/>
      </c>
      <c r="F1004" s="262" t="str">
        <f t="shared" si="53"/>
        <v>否</v>
      </c>
      <c r="G1004" s="149" t="str">
        <f t="shared" si="54"/>
        <v>项</v>
      </c>
    </row>
    <row r="1005" ht="36" customHeight="1" spans="1:7">
      <c r="A1005" s="416">
        <v>2140304</v>
      </c>
      <c r="B1005" s="294" t="s">
        <v>897</v>
      </c>
      <c r="C1005" s="300"/>
      <c r="D1005" s="323"/>
      <c r="E1005" s="342" t="str">
        <f t="shared" si="52"/>
        <v/>
      </c>
      <c r="F1005" s="262" t="str">
        <f t="shared" si="53"/>
        <v>否</v>
      </c>
      <c r="G1005" s="149" t="str">
        <f t="shared" si="54"/>
        <v>项</v>
      </c>
    </row>
    <row r="1006" ht="36" customHeight="1" spans="1:7">
      <c r="A1006" s="416">
        <v>2140305</v>
      </c>
      <c r="B1006" s="294" t="s">
        <v>898</v>
      </c>
      <c r="C1006" s="300"/>
      <c r="D1006" s="323"/>
      <c r="E1006" s="342" t="str">
        <f t="shared" si="52"/>
        <v/>
      </c>
      <c r="F1006" s="262" t="str">
        <f t="shared" si="53"/>
        <v>否</v>
      </c>
      <c r="G1006" s="149" t="str">
        <f t="shared" si="54"/>
        <v>项</v>
      </c>
    </row>
    <row r="1007" ht="36" customHeight="1" spans="1:7">
      <c r="A1007" s="416">
        <v>2140306</v>
      </c>
      <c r="B1007" s="294" t="s">
        <v>899</v>
      </c>
      <c r="C1007" s="300"/>
      <c r="D1007" s="323"/>
      <c r="E1007" s="342" t="str">
        <f t="shared" si="52"/>
        <v/>
      </c>
      <c r="F1007" s="262" t="str">
        <f t="shared" si="53"/>
        <v>否</v>
      </c>
      <c r="G1007" s="149" t="str">
        <f t="shared" si="54"/>
        <v>项</v>
      </c>
    </row>
    <row r="1008" ht="36" customHeight="1" spans="1:7">
      <c r="A1008" s="416">
        <v>2140307</v>
      </c>
      <c r="B1008" s="294" t="s">
        <v>900</v>
      </c>
      <c r="C1008" s="300"/>
      <c r="D1008" s="323"/>
      <c r="E1008" s="342" t="str">
        <f t="shared" si="52"/>
        <v/>
      </c>
      <c r="F1008" s="262" t="str">
        <f t="shared" si="53"/>
        <v>否</v>
      </c>
      <c r="G1008" s="149" t="str">
        <f t="shared" si="54"/>
        <v>项</v>
      </c>
    </row>
    <row r="1009" ht="36" customHeight="1" spans="1:7">
      <c r="A1009" s="416">
        <v>2140308</v>
      </c>
      <c r="B1009" s="294" t="s">
        <v>901</v>
      </c>
      <c r="C1009" s="300"/>
      <c r="D1009" s="323"/>
      <c r="E1009" s="342" t="str">
        <f t="shared" si="52"/>
        <v/>
      </c>
      <c r="F1009" s="262" t="str">
        <f t="shared" si="53"/>
        <v>否</v>
      </c>
      <c r="G1009" s="149" t="str">
        <f t="shared" si="54"/>
        <v>项</v>
      </c>
    </row>
    <row r="1010" ht="36" customHeight="1" spans="1:7">
      <c r="A1010" s="416">
        <v>2140399</v>
      </c>
      <c r="B1010" s="294" t="s">
        <v>902</v>
      </c>
      <c r="C1010" s="300"/>
      <c r="D1010" s="323"/>
      <c r="E1010" s="342" t="str">
        <f t="shared" si="52"/>
        <v/>
      </c>
      <c r="F1010" s="262" t="str">
        <f t="shared" si="53"/>
        <v>否</v>
      </c>
      <c r="G1010" s="149" t="str">
        <f t="shared" si="54"/>
        <v>项</v>
      </c>
    </row>
    <row r="1011" ht="36" customHeight="1" spans="1:7">
      <c r="A1011" s="415">
        <v>21404</v>
      </c>
      <c r="B1011" s="287" t="s">
        <v>903</v>
      </c>
      <c r="C1011" s="323"/>
      <c r="D1011" s="323"/>
      <c r="E1011" s="342" t="str">
        <f t="shared" si="52"/>
        <v/>
      </c>
      <c r="F1011" s="262" t="str">
        <f t="shared" si="53"/>
        <v>否</v>
      </c>
      <c r="G1011" s="149" t="str">
        <f t="shared" si="54"/>
        <v>款</v>
      </c>
    </row>
    <row r="1012" ht="36" customHeight="1" spans="1:7">
      <c r="A1012" s="416">
        <v>2140401</v>
      </c>
      <c r="B1012" s="294" t="s">
        <v>904</v>
      </c>
      <c r="C1012" s="300"/>
      <c r="D1012" s="323"/>
      <c r="E1012" s="342" t="str">
        <f t="shared" si="52"/>
        <v/>
      </c>
      <c r="F1012" s="262" t="str">
        <f t="shared" si="53"/>
        <v>否</v>
      </c>
      <c r="G1012" s="149" t="str">
        <f t="shared" si="54"/>
        <v>项</v>
      </c>
    </row>
    <row r="1013" ht="36" customHeight="1" spans="1:7">
      <c r="A1013" s="416">
        <v>2140402</v>
      </c>
      <c r="B1013" s="294" t="s">
        <v>905</v>
      </c>
      <c r="C1013" s="300"/>
      <c r="D1013" s="323"/>
      <c r="E1013" s="342" t="str">
        <f t="shared" si="52"/>
        <v/>
      </c>
      <c r="F1013" s="262" t="str">
        <f t="shared" si="53"/>
        <v>否</v>
      </c>
      <c r="G1013" s="149" t="str">
        <f t="shared" si="54"/>
        <v>项</v>
      </c>
    </row>
    <row r="1014" ht="36" customHeight="1" spans="1:7">
      <c r="A1014" s="416">
        <v>2140403</v>
      </c>
      <c r="B1014" s="294" t="s">
        <v>906</v>
      </c>
      <c r="C1014" s="300"/>
      <c r="D1014" s="323"/>
      <c r="E1014" s="342" t="str">
        <f t="shared" si="52"/>
        <v/>
      </c>
      <c r="F1014" s="262" t="str">
        <f t="shared" si="53"/>
        <v>否</v>
      </c>
      <c r="G1014" s="149" t="str">
        <f t="shared" si="54"/>
        <v>项</v>
      </c>
    </row>
    <row r="1015" ht="36" customHeight="1" spans="1:7">
      <c r="A1015" s="416">
        <v>2140499</v>
      </c>
      <c r="B1015" s="294" t="s">
        <v>907</v>
      </c>
      <c r="C1015" s="300"/>
      <c r="D1015" s="323"/>
      <c r="E1015" s="342" t="str">
        <f t="shared" si="52"/>
        <v/>
      </c>
      <c r="F1015" s="262" t="str">
        <f t="shared" si="53"/>
        <v>否</v>
      </c>
      <c r="G1015" s="149" t="str">
        <f t="shared" si="54"/>
        <v>项</v>
      </c>
    </row>
    <row r="1016" ht="36" customHeight="1" spans="1:7">
      <c r="A1016" s="415">
        <v>21405</v>
      </c>
      <c r="B1016" s="287" t="s">
        <v>908</v>
      </c>
      <c r="C1016" s="323"/>
      <c r="D1016" s="323"/>
      <c r="E1016" s="342" t="str">
        <f t="shared" si="52"/>
        <v/>
      </c>
      <c r="F1016" s="262" t="str">
        <f t="shared" si="53"/>
        <v>否</v>
      </c>
      <c r="G1016" s="149" t="str">
        <f t="shared" si="54"/>
        <v>款</v>
      </c>
    </row>
    <row r="1017" ht="36" customHeight="1" spans="1:7">
      <c r="A1017" s="416">
        <v>2140501</v>
      </c>
      <c r="B1017" s="294" t="s">
        <v>139</v>
      </c>
      <c r="C1017" s="300"/>
      <c r="D1017" s="323"/>
      <c r="E1017" s="342" t="str">
        <f t="shared" si="52"/>
        <v/>
      </c>
      <c r="F1017" s="262" t="str">
        <f t="shared" si="53"/>
        <v>否</v>
      </c>
      <c r="G1017" s="149" t="str">
        <f t="shared" si="54"/>
        <v>项</v>
      </c>
    </row>
    <row r="1018" ht="36" customHeight="1" spans="1:7">
      <c r="A1018" s="416">
        <v>2140502</v>
      </c>
      <c r="B1018" s="294" t="s">
        <v>140</v>
      </c>
      <c r="C1018" s="300"/>
      <c r="D1018" s="323"/>
      <c r="E1018" s="342" t="str">
        <f t="shared" si="52"/>
        <v/>
      </c>
      <c r="F1018" s="262" t="str">
        <f t="shared" si="53"/>
        <v>否</v>
      </c>
      <c r="G1018" s="149" t="str">
        <f t="shared" si="54"/>
        <v>项</v>
      </c>
    </row>
    <row r="1019" ht="36" customHeight="1" spans="1:7">
      <c r="A1019" s="416">
        <v>2140503</v>
      </c>
      <c r="B1019" s="294" t="s">
        <v>141</v>
      </c>
      <c r="C1019" s="300"/>
      <c r="D1019" s="323"/>
      <c r="E1019" s="342" t="str">
        <f t="shared" si="52"/>
        <v/>
      </c>
      <c r="F1019" s="262" t="str">
        <f t="shared" si="53"/>
        <v>否</v>
      </c>
      <c r="G1019" s="149" t="str">
        <f t="shared" si="54"/>
        <v>项</v>
      </c>
    </row>
    <row r="1020" ht="36" customHeight="1" spans="1:7">
      <c r="A1020" s="416">
        <v>2140504</v>
      </c>
      <c r="B1020" s="294" t="s">
        <v>894</v>
      </c>
      <c r="C1020" s="300"/>
      <c r="D1020" s="323"/>
      <c r="E1020" s="342" t="str">
        <f t="shared" si="52"/>
        <v/>
      </c>
      <c r="F1020" s="262" t="str">
        <f t="shared" si="53"/>
        <v>否</v>
      </c>
      <c r="G1020" s="149" t="str">
        <f t="shared" si="54"/>
        <v>项</v>
      </c>
    </row>
    <row r="1021" ht="36" customHeight="1" spans="1:7">
      <c r="A1021" s="416">
        <v>2140505</v>
      </c>
      <c r="B1021" s="294" t="s">
        <v>909</v>
      </c>
      <c r="C1021" s="300"/>
      <c r="D1021" s="323"/>
      <c r="E1021" s="342" t="str">
        <f t="shared" si="52"/>
        <v/>
      </c>
      <c r="F1021" s="262" t="str">
        <f t="shared" si="53"/>
        <v>否</v>
      </c>
      <c r="G1021" s="149" t="str">
        <f t="shared" si="54"/>
        <v>项</v>
      </c>
    </row>
    <row r="1022" ht="36" customHeight="1" spans="1:7">
      <c r="A1022" s="416">
        <v>2140599</v>
      </c>
      <c r="B1022" s="294" t="s">
        <v>910</v>
      </c>
      <c r="C1022" s="300"/>
      <c r="D1022" s="323"/>
      <c r="E1022" s="342" t="str">
        <f t="shared" si="52"/>
        <v/>
      </c>
      <c r="F1022" s="262" t="str">
        <f t="shared" si="53"/>
        <v>否</v>
      </c>
      <c r="G1022" s="149" t="str">
        <f t="shared" si="54"/>
        <v>项</v>
      </c>
    </row>
    <row r="1023" ht="36" customHeight="1" spans="1:7">
      <c r="A1023" s="415">
        <v>21406</v>
      </c>
      <c r="B1023" s="287" t="s">
        <v>911</v>
      </c>
      <c r="C1023" s="323"/>
      <c r="D1023" s="323"/>
      <c r="E1023" s="342" t="str">
        <f t="shared" si="52"/>
        <v/>
      </c>
      <c r="F1023" s="262" t="str">
        <f t="shared" si="53"/>
        <v>否</v>
      </c>
      <c r="G1023" s="149" t="str">
        <f t="shared" si="54"/>
        <v>款</v>
      </c>
    </row>
    <row r="1024" ht="36" customHeight="1" spans="1:7">
      <c r="A1024" s="416">
        <v>2140601</v>
      </c>
      <c r="B1024" s="294" t="s">
        <v>912</v>
      </c>
      <c r="C1024" s="300"/>
      <c r="D1024" s="323"/>
      <c r="E1024" s="342" t="str">
        <f t="shared" si="52"/>
        <v/>
      </c>
      <c r="F1024" s="262" t="str">
        <f t="shared" si="53"/>
        <v>否</v>
      </c>
      <c r="G1024" s="149" t="str">
        <f t="shared" si="54"/>
        <v>项</v>
      </c>
    </row>
    <row r="1025" ht="36" customHeight="1" spans="1:7">
      <c r="A1025" s="416">
        <v>2140602</v>
      </c>
      <c r="B1025" s="294" t="s">
        <v>913</v>
      </c>
      <c r="C1025" s="300"/>
      <c r="D1025" s="323"/>
      <c r="E1025" s="342" t="str">
        <f t="shared" si="52"/>
        <v/>
      </c>
      <c r="F1025" s="262" t="str">
        <f t="shared" si="53"/>
        <v>否</v>
      </c>
      <c r="G1025" s="149" t="str">
        <f t="shared" si="54"/>
        <v>项</v>
      </c>
    </row>
    <row r="1026" ht="36" customHeight="1" spans="1:7">
      <c r="A1026" s="416">
        <v>2140603</v>
      </c>
      <c r="B1026" s="294" t="s">
        <v>914</v>
      </c>
      <c r="C1026" s="300"/>
      <c r="D1026" s="323"/>
      <c r="E1026" s="342" t="str">
        <f t="shared" si="52"/>
        <v/>
      </c>
      <c r="F1026" s="262" t="str">
        <f t="shared" si="53"/>
        <v>否</v>
      </c>
      <c r="G1026" s="149" t="str">
        <f t="shared" si="54"/>
        <v>项</v>
      </c>
    </row>
    <row r="1027" ht="36" customHeight="1" spans="1:7">
      <c r="A1027" s="416">
        <v>2140699</v>
      </c>
      <c r="B1027" s="294" t="s">
        <v>915</v>
      </c>
      <c r="C1027" s="300"/>
      <c r="D1027" s="323"/>
      <c r="E1027" s="342" t="str">
        <f t="shared" si="52"/>
        <v/>
      </c>
      <c r="F1027" s="262" t="str">
        <f t="shared" si="53"/>
        <v>否</v>
      </c>
      <c r="G1027" s="149" t="str">
        <f t="shared" si="54"/>
        <v>项</v>
      </c>
    </row>
    <row r="1028" ht="36" customHeight="1" spans="1:7">
      <c r="A1028" s="415">
        <v>21499</v>
      </c>
      <c r="B1028" s="287" t="s">
        <v>916</v>
      </c>
      <c r="C1028" s="323"/>
      <c r="D1028" s="323"/>
      <c r="E1028" s="342" t="str">
        <f t="shared" si="52"/>
        <v/>
      </c>
      <c r="F1028" s="262" t="str">
        <f t="shared" si="53"/>
        <v>否</v>
      </c>
      <c r="G1028" s="149" t="str">
        <f t="shared" si="54"/>
        <v>款</v>
      </c>
    </row>
    <row r="1029" ht="36" customHeight="1" spans="1:7">
      <c r="A1029" s="416">
        <v>2149901</v>
      </c>
      <c r="B1029" s="294" t="s">
        <v>917</v>
      </c>
      <c r="C1029" s="300"/>
      <c r="D1029" s="323"/>
      <c r="E1029" s="342" t="str">
        <f t="shared" si="52"/>
        <v/>
      </c>
      <c r="F1029" s="262" t="str">
        <f t="shared" si="53"/>
        <v>否</v>
      </c>
      <c r="G1029" s="149" t="str">
        <f t="shared" si="54"/>
        <v>项</v>
      </c>
    </row>
    <row r="1030" ht="36" customHeight="1" spans="1:7">
      <c r="A1030" s="416">
        <v>2149999</v>
      </c>
      <c r="B1030" s="294" t="s">
        <v>918</v>
      </c>
      <c r="C1030" s="300"/>
      <c r="D1030" s="323"/>
      <c r="E1030" s="342" t="str">
        <f t="shared" si="52"/>
        <v/>
      </c>
      <c r="F1030" s="262" t="str">
        <f t="shared" si="53"/>
        <v>否</v>
      </c>
      <c r="G1030" s="149" t="str">
        <f t="shared" si="54"/>
        <v>项</v>
      </c>
    </row>
    <row r="1031" ht="36" customHeight="1" spans="1:7">
      <c r="A1031" s="421" t="s">
        <v>919</v>
      </c>
      <c r="B1031" s="422" t="s">
        <v>283</v>
      </c>
      <c r="C1031" s="423"/>
      <c r="D1031" s="323"/>
      <c r="E1031" s="342" t="str">
        <f t="shared" si="52"/>
        <v/>
      </c>
      <c r="F1031" s="262" t="str">
        <f t="shared" si="53"/>
        <v>否</v>
      </c>
      <c r="G1031" s="149" t="str">
        <f t="shared" si="54"/>
        <v>项</v>
      </c>
    </row>
    <row r="1032" ht="36" customHeight="1" spans="1:7">
      <c r="A1032" s="415">
        <v>215</v>
      </c>
      <c r="B1032" s="287" t="s">
        <v>97</v>
      </c>
      <c r="C1032" s="323">
        <v>1493</v>
      </c>
      <c r="D1032" s="323">
        <v>1261</v>
      </c>
      <c r="E1032" s="342">
        <f t="shared" si="52"/>
        <v>-0.155</v>
      </c>
      <c r="F1032" s="262" t="str">
        <f t="shared" si="53"/>
        <v>是</v>
      </c>
      <c r="G1032" s="149" t="str">
        <f t="shared" si="54"/>
        <v>类</v>
      </c>
    </row>
    <row r="1033" ht="36" customHeight="1" spans="1:7">
      <c r="A1033" s="415">
        <v>21501</v>
      </c>
      <c r="B1033" s="287" t="s">
        <v>920</v>
      </c>
      <c r="C1033" s="323"/>
      <c r="D1033" s="323"/>
      <c r="E1033" s="342" t="str">
        <f t="shared" si="52"/>
        <v/>
      </c>
      <c r="F1033" s="262" t="str">
        <f t="shared" si="53"/>
        <v>否</v>
      </c>
      <c r="G1033" s="149" t="str">
        <f t="shared" si="54"/>
        <v>款</v>
      </c>
    </row>
    <row r="1034" ht="36" customHeight="1" spans="1:7">
      <c r="A1034" s="416">
        <v>2150101</v>
      </c>
      <c r="B1034" s="294" t="s">
        <v>139</v>
      </c>
      <c r="C1034" s="300"/>
      <c r="D1034" s="323"/>
      <c r="E1034" s="342" t="str">
        <f t="shared" ref="E1034:E1097" si="55">IF(C1034&gt;0,D1034/C1034-1,IF(C1034&lt;0,-(D1034/C1034-1),""))</f>
        <v/>
      </c>
      <c r="F1034" s="262" t="str">
        <f t="shared" si="53"/>
        <v>否</v>
      </c>
      <c r="G1034" s="149" t="str">
        <f t="shared" si="54"/>
        <v>项</v>
      </c>
    </row>
    <row r="1035" ht="36" customHeight="1" spans="1:7">
      <c r="A1035" s="416">
        <v>2150102</v>
      </c>
      <c r="B1035" s="294" t="s">
        <v>140</v>
      </c>
      <c r="C1035" s="300"/>
      <c r="D1035" s="323"/>
      <c r="E1035" s="342" t="str">
        <f t="shared" si="55"/>
        <v/>
      </c>
      <c r="F1035" s="262" t="str">
        <f t="shared" ref="F1035:F1098" si="56">IF(LEN(A1035)=3,"是",IF(B1035&lt;&gt;"",IF(SUM(C1035:D1035)&lt;&gt;0,"是","否"),"是"))</f>
        <v>否</v>
      </c>
      <c r="G1035" s="149" t="str">
        <f t="shared" ref="G1035:G1098" si="57">IF(LEN(A1035)=3,"类",IF(LEN(A1035)=5,"款","项"))</f>
        <v>项</v>
      </c>
    </row>
    <row r="1036" ht="36" customHeight="1" spans="1:7">
      <c r="A1036" s="416">
        <v>2150103</v>
      </c>
      <c r="B1036" s="294" t="s">
        <v>141</v>
      </c>
      <c r="C1036" s="300"/>
      <c r="D1036" s="323"/>
      <c r="E1036" s="342" t="str">
        <f t="shared" si="55"/>
        <v/>
      </c>
      <c r="F1036" s="262" t="str">
        <f t="shared" si="56"/>
        <v>否</v>
      </c>
      <c r="G1036" s="149" t="str">
        <f t="shared" si="57"/>
        <v>项</v>
      </c>
    </row>
    <row r="1037" ht="36" customHeight="1" spans="1:7">
      <c r="A1037" s="416">
        <v>2150104</v>
      </c>
      <c r="B1037" s="294" t="s">
        <v>921</v>
      </c>
      <c r="C1037" s="300"/>
      <c r="D1037" s="323"/>
      <c r="E1037" s="342" t="str">
        <f t="shared" si="55"/>
        <v/>
      </c>
      <c r="F1037" s="262" t="str">
        <f t="shared" si="56"/>
        <v>否</v>
      </c>
      <c r="G1037" s="149" t="str">
        <f t="shared" si="57"/>
        <v>项</v>
      </c>
    </row>
    <row r="1038" ht="36" customHeight="1" spans="1:7">
      <c r="A1038" s="416">
        <v>2150105</v>
      </c>
      <c r="B1038" s="294" t="s">
        <v>922</v>
      </c>
      <c r="C1038" s="300"/>
      <c r="D1038" s="323"/>
      <c r="E1038" s="342" t="str">
        <f t="shared" si="55"/>
        <v/>
      </c>
      <c r="F1038" s="262" t="str">
        <f t="shared" si="56"/>
        <v>否</v>
      </c>
      <c r="G1038" s="149" t="str">
        <f t="shared" si="57"/>
        <v>项</v>
      </c>
    </row>
    <row r="1039" ht="36" customHeight="1" spans="1:7">
      <c r="A1039" s="416">
        <v>2150106</v>
      </c>
      <c r="B1039" s="294" t="s">
        <v>923</v>
      </c>
      <c r="C1039" s="300"/>
      <c r="D1039" s="323"/>
      <c r="E1039" s="342" t="str">
        <f t="shared" si="55"/>
        <v/>
      </c>
      <c r="F1039" s="262" t="str">
        <f t="shared" si="56"/>
        <v>否</v>
      </c>
      <c r="G1039" s="149" t="str">
        <f t="shared" si="57"/>
        <v>项</v>
      </c>
    </row>
    <row r="1040" ht="36" customHeight="1" spans="1:7">
      <c r="A1040" s="416">
        <v>2150107</v>
      </c>
      <c r="B1040" s="294" t="s">
        <v>924</v>
      </c>
      <c r="C1040" s="300"/>
      <c r="D1040" s="323"/>
      <c r="E1040" s="342" t="str">
        <f t="shared" si="55"/>
        <v/>
      </c>
      <c r="F1040" s="262" t="str">
        <f t="shared" si="56"/>
        <v>否</v>
      </c>
      <c r="G1040" s="149" t="str">
        <f t="shared" si="57"/>
        <v>项</v>
      </c>
    </row>
    <row r="1041" ht="36" customHeight="1" spans="1:7">
      <c r="A1041" s="416">
        <v>2150108</v>
      </c>
      <c r="B1041" s="294" t="s">
        <v>925</v>
      </c>
      <c r="C1041" s="300"/>
      <c r="D1041" s="323"/>
      <c r="E1041" s="342" t="str">
        <f t="shared" si="55"/>
        <v/>
      </c>
      <c r="F1041" s="262" t="str">
        <f t="shared" si="56"/>
        <v>否</v>
      </c>
      <c r="G1041" s="149" t="str">
        <f t="shared" si="57"/>
        <v>项</v>
      </c>
    </row>
    <row r="1042" ht="36" customHeight="1" spans="1:7">
      <c r="A1042" s="416">
        <v>2150199</v>
      </c>
      <c r="B1042" s="294" t="s">
        <v>926</v>
      </c>
      <c r="C1042" s="300"/>
      <c r="D1042" s="323"/>
      <c r="E1042" s="342" t="str">
        <f t="shared" si="55"/>
        <v/>
      </c>
      <c r="F1042" s="262" t="str">
        <f t="shared" si="56"/>
        <v>否</v>
      </c>
      <c r="G1042" s="149" t="str">
        <f t="shared" si="57"/>
        <v>项</v>
      </c>
    </row>
    <row r="1043" ht="36" customHeight="1" spans="1:7">
      <c r="A1043" s="415">
        <v>21502</v>
      </c>
      <c r="B1043" s="287" t="s">
        <v>927</v>
      </c>
      <c r="C1043" s="323"/>
      <c r="D1043" s="323"/>
      <c r="E1043" s="342" t="str">
        <f t="shared" si="55"/>
        <v/>
      </c>
      <c r="F1043" s="262" t="str">
        <f t="shared" si="56"/>
        <v>否</v>
      </c>
      <c r="G1043" s="149" t="str">
        <f t="shared" si="57"/>
        <v>款</v>
      </c>
    </row>
    <row r="1044" ht="36" customHeight="1" spans="1:7">
      <c r="A1044" s="416">
        <v>2150201</v>
      </c>
      <c r="B1044" s="294" t="s">
        <v>139</v>
      </c>
      <c r="C1044" s="300"/>
      <c r="D1044" s="323"/>
      <c r="E1044" s="342" t="str">
        <f t="shared" si="55"/>
        <v/>
      </c>
      <c r="F1044" s="262" t="str">
        <f t="shared" si="56"/>
        <v>否</v>
      </c>
      <c r="G1044" s="149" t="str">
        <f t="shared" si="57"/>
        <v>项</v>
      </c>
    </row>
    <row r="1045" ht="36" customHeight="1" spans="1:7">
      <c r="A1045" s="416">
        <v>2150202</v>
      </c>
      <c r="B1045" s="294" t="s">
        <v>140</v>
      </c>
      <c r="C1045" s="300"/>
      <c r="D1045" s="323"/>
      <c r="E1045" s="342" t="str">
        <f t="shared" si="55"/>
        <v/>
      </c>
      <c r="F1045" s="262" t="str">
        <f t="shared" si="56"/>
        <v>否</v>
      </c>
      <c r="G1045" s="149" t="str">
        <f t="shared" si="57"/>
        <v>项</v>
      </c>
    </row>
    <row r="1046" ht="36" customHeight="1" spans="1:7">
      <c r="A1046" s="416">
        <v>2150203</v>
      </c>
      <c r="B1046" s="294" t="s">
        <v>141</v>
      </c>
      <c r="C1046" s="300"/>
      <c r="D1046" s="323"/>
      <c r="E1046" s="342" t="str">
        <f t="shared" si="55"/>
        <v/>
      </c>
      <c r="F1046" s="262" t="str">
        <f t="shared" si="56"/>
        <v>否</v>
      </c>
      <c r="G1046" s="149" t="str">
        <f t="shared" si="57"/>
        <v>项</v>
      </c>
    </row>
    <row r="1047" ht="36" customHeight="1" spans="1:7">
      <c r="A1047" s="416">
        <v>2150204</v>
      </c>
      <c r="B1047" s="294" t="s">
        <v>928</v>
      </c>
      <c r="C1047" s="300"/>
      <c r="D1047" s="323"/>
      <c r="E1047" s="342" t="str">
        <f t="shared" si="55"/>
        <v/>
      </c>
      <c r="F1047" s="262" t="str">
        <f t="shared" si="56"/>
        <v>否</v>
      </c>
      <c r="G1047" s="149" t="str">
        <f t="shared" si="57"/>
        <v>项</v>
      </c>
    </row>
    <row r="1048" ht="36" customHeight="1" spans="1:7">
      <c r="A1048" s="416">
        <v>2150205</v>
      </c>
      <c r="B1048" s="294" t="s">
        <v>929</v>
      </c>
      <c r="C1048" s="300"/>
      <c r="D1048" s="323"/>
      <c r="E1048" s="342" t="str">
        <f t="shared" si="55"/>
        <v/>
      </c>
      <c r="F1048" s="262" t="str">
        <f t="shared" si="56"/>
        <v>否</v>
      </c>
      <c r="G1048" s="149" t="str">
        <f t="shared" si="57"/>
        <v>项</v>
      </c>
    </row>
    <row r="1049" ht="36" customHeight="1" spans="1:7">
      <c r="A1049" s="416">
        <v>2150206</v>
      </c>
      <c r="B1049" s="294" t="s">
        <v>930</v>
      </c>
      <c r="C1049" s="300"/>
      <c r="D1049" s="323"/>
      <c r="E1049" s="342" t="str">
        <f t="shared" si="55"/>
        <v/>
      </c>
      <c r="F1049" s="262" t="str">
        <f t="shared" si="56"/>
        <v>否</v>
      </c>
      <c r="G1049" s="149" t="str">
        <f t="shared" si="57"/>
        <v>项</v>
      </c>
    </row>
    <row r="1050" ht="36" customHeight="1" spans="1:7">
      <c r="A1050" s="416">
        <v>2150207</v>
      </c>
      <c r="B1050" s="294" t="s">
        <v>931</v>
      </c>
      <c r="C1050" s="300"/>
      <c r="D1050" s="323"/>
      <c r="E1050" s="342" t="str">
        <f t="shared" si="55"/>
        <v/>
      </c>
      <c r="F1050" s="262" t="str">
        <f t="shared" si="56"/>
        <v>否</v>
      </c>
      <c r="G1050" s="149" t="str">
        <f t="shared" si="57"/>
        <v>项</v>
      </c>
    </row>
    <row r="1051" ht="36" customHeight="1" spans="1:7">
      <c r="A1051" s="416">
        <v>2150208</v>
      </c>
      <c r="B1051" s="294" t="s">
        <v>932</v>
      </c>
      <c r="C1051" s="300"/>
      <c r="D1051" s="323"/>
      <c r="E1051" s="342" t="str">
        <f t="shared" si="55"/>
        <v/>
      </c>
      <c r="F1051" s="262" t="str">
        <f t="shared" si="56"/>
        <v>否</v>
      </c>
      <c r="G1051" s="149" t="str">
        <f t="shared" si="57"/>
        <v>项</v>
      </c>
    </row>
    <row r="1052" ht="36" customHeight="1" spans="1:7">
      <c r="A1052" s="416">
        <v>2150209</v>
      </c>
      <c r="B1052" s="294" t="s">
        <v>933</v>
      </c>
      <c r="C1052" s="300"/>
      <c r="D1052" s="323"/>
      <c r="E1052" s="342" t="str">
        <f t="shared" si="55"/>
        <v/>
      </c>
      <c r="F1052" s="262" t="str">
        <f t="shared" si="56"/>
        <v>否</v>
      </c>
      <c r="G1052" s="149" t="str">
        <f t="shared" si="57"/>
        <v>项</v>
      </c>
    </row>
    <row r="1053" ht="36" customHeight="1" spans="1:7">
      <c r="A1053" s="416">
        <v>2150210</v>
      </c>
      <c r="B1053" s="294" t="s">
        <v>934</v>
      </c>
      <c r="C1053" s="300"/>
      <c r="D1053" s="323"/>
      <c r="E1053" s="342" t="str">
        <f t="shared" si="55"/>
        <v/>
      </c>
      <c r="F1053" s="262" t="str">
        <f t="shared" si="56"/>
        <v>否</v>
      </c>
      <c r="G1053" s="149" t="str">
        <f t="shared" si="57"/>
        <v>项</v>
      </c>
    </row>
    <row r="1054" ht="36" customHeight="1" spans="1:7">
      <c r="A1054" s="416">
        <v>2150212</v>
      </c>
      <c r="B1054" s="294" t="s">
        <v>935</v>
      </c>
      <c r="C1054" s="300"/>
      <c r="D1054" s="323"/>
      <c r="E1054" s="342" t="str">
        <f t="shared" si="55"/>
        <v/>
      </c>
      <c r="F1054" s="262" t="str">
        <f t="shared" si="56"/>
        <v>否</v>
      </c>
      <c r="G1054" s="149" t="str">
        <f t="shared" si="57"/>
        <v>项</v>
      </c>
    </row>
    <row r="1055" ht="36" customHeight="1" spans="1:7">
      <c r="A1055" s="416">
        <v>2150213</v>
      </c>
      <c r="B1055" s="294" t="s">
        <v>936</v>
      </c>
      <c r="C1055" s="300"/>
      <c r="D1055" s="323"/>
      <c r="E1055" s="342" t="str">
        <f t="shared" si="55"/>
        <v/>
      </c>
      <c r="F1055" s="262" t="str">
        <f t="shared" si="56"/>
        <v>否</v>
      </c>
      <c r="G1055" s="149" t="str">
        <f t="shared" si="57"/>
        <v>项</v>
      </c>
    </row>
    <row r="1056" ht="36" customHeight="1" spans="1:7">
      <c r="A1056" s="416">
        <v>2150214</v>
      </c>
      <c r="B1056" s="294" t="s">
        <v>937</v>
      </c>
      <c r="C1056" s="300"/>
      <c r="D1056" s="323"/>
      <c r="E1056" s="342" t="str">
        <f t="shared" si="55"/>
        <v/>
      </c>
      <c r="F1056" s="262" t="str">
        <f t="shared" si="56"/>
        <v>否</v>
      </c>
      <c r="G1056" s="149" t="str">
        <f t="shared" si="57"/>
        <v>项</v>
      </c>
    </row>
    <row r="1057" ht="36" customHeight="1" spans="1:7">
      <c r="A1057" s="416">
        <v>2150215</v>
      </c>
      <c r="B1057" s="294" t="s">
        <v>938</v>
      </c>
      <c r="C1057" s="300"/>
      <c r="D1057" s="323"/>
      <c r="E1057" s="342" t="str">
        <f t="shared" si="55"/>
        <v/>
      </c>
      <c r="F1057" s="262" t="str">
        <f t="shared" si="56"/>
        <v>否</v>
      </c>
      <c r="G1057" s="149" t="str">
        <f t="shared" si="57"/>
        <v>项</v>
      </c>
    </row>
    <row r="1058" ht="36" customHeight="1" spans="1:7">
      <c r="A1058" s="416">
        <v>2150299</v>
      </c>
      <c r="B1058" s="294" t="s">
        <v>939</v>
      </c>
      <c r="C1058" s="300"/>
      <c r="D1058" s="323"/>
      <c r="E1058" s="342" t="str">
        <f t="shared" si="55"/>
        <v/>
      </c>
      <c r="F1058" s="262" t="str">
        <f t="shared" si="56"/>
        <v>否</v>
      </c>
      <c r="G1058" s="149" t="str">
        <f t="shared" si="57"/>
        <v>项</v>
      </c>
    </row>
    <row r="1059" ht="36" customHeight="1" spans="1:7">
      <c r="A1059" s="415">
        <v>21503</v>
      </c>
      <c r="B1059" s="287" t="s">
        <v>940</v>
      </c>
      <c r="C1059" s="323"/>
      <c r="D1059" s="323"/>
      <c r="E1059" s="342" t="str">
        <f t="shared" si="55"/>
        <v/>
      </c>
      <c r="F1059" s="262" t="str">
        <f t="shared" si="56"/>
        <v>否</v>
      </c>
      <c r="G1059" s="149" t="str">
        <f t="shared" si="57"/>
        <v>款</v>
      </c>
    </row>
    <row r="1060" ht="36" customHeight="1" spans="1:7">
      <c r="A1060" s="416">
        <v>2150301</v>
      </c>
      <c r="B1060" s="294" t="s">
        <v>139</v>
      </c>
      <c r="C1060" s="300"/>
      <c r="D1060" s="323"/>
      <c r="E1060" s="342" t="str">
        <f t="shared" si="55"/>
        <v/>
      </c>
      <c r="F1060" s="262" t="str">
        <f t="shared" si="56"/>
        <v>否</v>
      </c>
      <c r="G1060" s="149" t="str">
        <f t="shared" si="57"/>
        <v>项</v>
      </c>
    </row>
    <row r="1061" ht="36" customHeight="1" spans="1:7">
      <c r="A1061" s="416">
        <v>2150302</v>
      </c>
      <c r="B1061" s="294" t="s">
        <v>140</v>
      </c>
      <c r="C1061" s="300"/>
      <c r="D1061" s="323"/>
      <c r="E1061" s="342" t="str">
        <f t="shared" si="55"/>
        <v/>
      </c>
      <c r="F1061" s="262" t="str">
        <f t="shared" si="56"/>
        <v>否</v>
      </c>
      <c r="G1061" s="149" t="str">
        <f t="shared" si="57"/>
        <v>项</v>
      </c>
    </row>
    <row r="1062" ht="36" customHeight="1" spans="1:7">
      <c r="A1062" s="416">
        <v>2150303</v>
      </c>
      <c r="B1062" s="294" t="s">
        <v>141</v>
      </c>
      <c r="C1062" s="300"/>
      <c r="D1062" s="323"/>
      <c r="E1062" s="342" t="str">
        <f t="shared" si="55"/>
        <v/>
      </c>
      <c r="F1062" s="262" t="str">
        <f t="shared" si="56"/>
        <v>否</v>
      </c>
      <c r="G1062" s="149" t="str">
        <f t="shared" si="57"/>
        <v>项</v>
      </c>
    </row>
    <row r="1063" ht="36" customHeight="1" spans="1:7">
      <c r="A1063" s="416">
        <v>2150399</v>
      </c>
      <c r="B1063" s="294" t="s">
        <v>941</v>
      </c>
      <c r="C1063" s="300"/>
      <c r="D1063" s="323"/>
      <c r="E1063" s="342" t="str">
        <f t="shared" si="55"/>
        <v/>
      </c>
      <c r="F1063" s="262" t="str">
        <f t="shared" si="56"/>
        <v>否</v>
      </c>
      <c r="G1063" s="149" t="str">
        <f t="shared" si="57"/>
        <v>项</v>
      </c>
    </row>
    <row r="1064" ht="36" customHeight="1" spans="1:7">
      <c r="A1064" s="415">
        <v>21505</v>
      </c>
      <c r="B1064" s="287" t="s">
        <v>942</v>
      </c>
      <c r="C1064" s="323">
        <v>1046</v>
      </c>
      <c r="D1064" s="323">
        <v>987</v>
      </c>
      <c r="E1064" s="342">
        <f t="shared" si="55"/>
        <v>-0.056</v>
      </c>
      <c r="F1064" s="262" t="str">
        <f t="shared" si="56"/>
        <v>是</v>
      </c>
      <c r="G1064" s="149" t="str">
        <f t="shared" si="57"/>
        <v>款</v>
      </c>
    </row>
    <row r="1065" ht="36" customHeight="1" spans="1:7">
      <c r="A1065" s="416">
        <v>2150501</v>
      </c>
      <c r="B1065" s="294" t="s">
        <v>139</v>
      </c>
      <c r="C1065" s="300">
        <v>366</v>
      </c>
      <c r="D1065" s="323">
        <v>447</v>
      </c>
      <c r="E1065" s="342">
        <f t="shared" si="55"/>
        <v>0.221</v>
      </c>
      <c r="F1065" s="262" t="str">
        <f t="shared" si="56"/>
        <v>是</v>
      </c>
      <c r="G1065" s="149" t="str">
        <f t="shared" si="57"/>
        <v>项</v>
      </c>
    </row>
    <row r="1066" ht="36" customHeight="1" spans="1:7">
      <c r="A1066" s="416">
        <v>2150502</v>
      </c>
      <c r="B1066" s="294" t="s">
        <v>140</v>
      </c>
      <c r="C1066" s="300"/>
      <c r="D1066" s="323"/>
      <c r="E1066" s="342" t="str">
        <f t="shared" si="55"/>
        <v/>
      </c>
      <c r="F1066" s="262" t="str">
        <f t="shared" si="56"/>
        <v>否</v>
      </c>
      <c r="G1066" s="149" t="str">
        <f t="shared" si="57"/>
        <v>项</v>
      </c>
    </row>
    <row r="1067" ht="36" customHeight="1" spans="1:7">
      <c r="A1067" s="416">
        <v>2150503</v>
      </c>
      <c r="B1067" s="294" t="s">
        <v>141</v>
      </c>
      <c r="C1067" s="300"/>
      <c r="D1067" s="323"/>
      <c r="E1067" s="342" t="str">
        <f t="shared" si="55"/>
        <v/>
      </c>
      <c r="F1067" s="262" t="str">
        <f t="shared" si="56"/>
        <v>否</v>
      </c>
      <c r="G1067" s="149" t="str">
        <f t="shared" si="57"/>
        <v>项</v>
      </c>
    </row>
    <row r="1068" ht="36" customHeight="1" spans="1:7">
      <c r="A1068" s="416">
        <v>2150505</v>
      </c>
      <c r="B1068" s="294" t="s">
        <v>943</v>
      </c>
      <c r="C1068" s="300"/>
      <c r="D1068" s="323"/>
      <c r="E1068" s="342" t="str">
        <f t="shared" si="55"/>
        <v/>
      </c>
      <c r="F1068" s="262" t="str">
        <f t="shared" si="56"/>
        <v>否</v>
      </c>
      <c r="G1068" s="149" t="str">
        <f t="shared" si="57"/>
        <v>项</v>
      </c>
    </row>
    <row r="1069" ht="36" customHeight="1" spans="1:7">
      <c r="A1069" s="416">
        <v>2150506</v>
      </c>
      <c r="B1069" s="294" t="s">
        <v>944</v>
      </c>
      <c r="C1069" s="300"/>
      <c r="D1069" s="323"/>
      <c r="E1069" s="342" t="str">
        <f t="shared" si="55"/>
        <v/>
      </c>
      <c r="F1069" s="262" t="str">
        <f t="shared" si="56"/>
        <v>否</v>
      </c>
      <c r="G1069" s="149" t="str">
        <f t="shared" si="57"/>
        <v>项</v>
      </c>
    </row>
    <row r="1070" ht="36" customHeight="1" spans="1:7">
      <c r="A1070" s="416">
        <v>2150507</v>
      </c>
      <c r="B1070" s="294" t="s">
        <v>945</v>
      </c>
      <c r="C1070" s="300"/>
      <c r="D1070" s="323"/>
      <c r="E1070" s="342" t="str">
        <f t="shared" si="55"/>
        <v/>
      </c>
      <c r="F1070" s="262" t="str">
        <f t="shared" si="56"/>
        <v>否</v>
      </c>
      <c r="G1070" s="149" t="str">
        <f t="shared" si="57"/>
        <v>项</v>
      </c>
    </row>
    <row r="1071" ht="36" customHeight="1" spans="1:7">
      <c r="A1071" s="416">
        <v>2150508</v>
      </c>
      <c r="B1071" s="294" t="s">
        <v>946</v>
      </c>
      <c r="C1071" s="300"/>
      <c r="D1071" s="323"/>
      <c r="E1071" s="342" t="str">
        <f t="shared" si="55"/>
        <v/>
      </c>
      <c r="F1071" s="262" t="str">
        <f t="shared" si="56"/>
        <v>否</v>
      </c>
      <c r="G1071" s="149" t="str">
        <f t="shared" si="57"/>
        <v>项</v>
      </c>
    </row>
    <row r="1072" ht="36" customHeight="1" spans="1:7">
      <c r="A1072" s="416">
        <v>2150509</v>
      </c>
      <c r="B1072" s="294" t="s">
        <v>947</v>
      </c>
      <c r="C1072" s="300"/>
      <c r="D1072" s="323"/>
      <c r="E1072" s="342" t="str">
        <f t="shared" si="55"/>
        <v/>
      </c>
      <c r="F1072" s="262" t="str">
        <f t="shared" si="56"/>
        <v>否</v>
      </c>
      <c r="G1072" s="149" t="str">
        <f t="shared" si="57"/>
        <v>项</v>
      </c>
    </row>
    <row r="1073" ht="36" customHeight="1" spans="1:7">
      <c r="A1073" s="416">
        <v>2150510</v>
      </c>
      <c r="B1073" s="294" t="s">
        <v>948</v>
      </c>
      <c r="C1073" s="300"/>
      <c r="D1073" s="323"/>
      <c r="E1073" s="342" t="str">
        <f t="shared" si="55"/>
        <v/>
      </c>
      <c r="F1073" s="262" t="str">
        <f t="shared" si="56"/>
        <v>否</v>
      </c>
      <c r="G1073" s="149" t="str">
        <f t="shared" si="57"/>
        <v>项</v>
      </c>
    </row>
    <row r="1074" ht="36" customHeight="1" spans="1:7">
      <c r="A1074" s="416">
        <v>2150511</v>
      </c>
      <c r="B1074" s="294" t="s">
        <v>949</v>
      </c>
      <c r="C1074" s="300"/>
      <c r="D1074" s="323"/>
      <c r="E1074" s="342" t="str">
        <f t="shared" si="55"/>
        <v/>
      </c>
      <c r="F1074" s="262" t="str">
        <f t="shared" si="56"/>
        <v>否</v>
      </c>
      <c r="G1074" s="149" t="str">
        <f t="shared" si="57"/>
        <v>项</v>
      </c>
    </row>
    <row r="1075" ht="36" customHeight="1" spans="1:7">
      <c r="A1075" s="416">
        <v>2150513</v>
      </c>
      <c r="B1075" s="294" t="s">
        <v>894</v>
      </c>
      <c r="C1075" s="300"/>
      <c r="D1075" s="323"/>
      <c r="E1075" s="342" t="str">
        <f t="shared" si="55"/>
        <v/>
      </c>
      <c r="F1075" s="262" t="str">
        <f t="shared" si="56"/>
        <v>否</v>
      </c>
      <c r="G1075" s="149" t="str">
        <f t="shared" si="57"/>
        <v>项</v>
      </c>
    </row>
    <row r="1076" ht="36" customHeight="1" spans="1:7">
      <c r="A1076" s="416">
        <v>2150515</v>
      </c>
      <c r="B1076" s="294" t="s">
        <v>950</v>
      </c>
      <c r="C1076" s="300"/>
      <c r="D1076" s="323"/>
      <c r="E1076" s="342" t="str">
        <f t="shared" si="55"/>
        <v/>
      </c>
      <c r="F1076" s="262" t="str">
        <f t="shared" si="56"/>
        <v>否</v>
      </c>
      <c r="G1076" s="149" t="str">
        <f t="shared" si="57"/>
        <v>项</v>
      </c>
    </row>
    <row r="1077" ht="36" customHeight="1" spans="1:7">
      <c r="A1077" s="418">
        <v>2150516</v>
      </c>
      <c r="B1077" s="433" t="s">
        <v>951</v>
      </c>
      <c r="C1077" s="300"/>
      <c r="D1077" s="323"/>
      <c r="E1077" s="342" t="str">
        <f t="shared" si="55"/>
        <v/>
      </c>
      <c r="F1077" s="262" t="str">
        <f t="shared" si="56"/>
        <v>否</v>
      </c>
      <c r="G1077" s="149" t="str">
        <f t="shared" si="57"/>
        <v>项</v>
      </c>
    </row>
    <row r="1078" ht="36" customHeight="1" spans="1:7">
      <c r="A1078" s="418">
        <v>2150517</v>
      </c>
      <c r="B1078" s="433" t="s">
        <v>952</v>
      </c>
      <c r="C1078" s="300">
        <v>540</v>
      </c>
      <c r="D1078" s="323">
        <v>360</v>
      </c>
      <c r="E1078" s="342">
        <f t="shared" si="55"/>
        <v>-0.333</v>
      </c>
      <c r="F1078" s="262" t="str">
        <f t="shared" si="56"/>
        <v>是</v>
      </c>
      <c r="G1078" s="149" t="str">
        <f t="shared" si="57"/>
        <v>项</v>
      </c>
    </row>
    <row r="1079" ht="36" customHeight="1" spans="1:7">
      <c r="A1079" s="418">
        <v>2150550</v>
      </c>
      <c r="B1079" s="433" t="s">
        <v>148</v>
      </c>
      <c r="C1079" s="300">
        <v>140</v>
      </c>
      <c r="D1079" s="323">
        <v>180</v>
      </c>
      <c r="E1079" s="342">
        <f t="shared" si="55"/>
        <v>0.286</v>
      </c>
      <c r="F1079" s="262" t="str">
        <f t="shared" si="56"/>
        <v>是</v>
      </c>
      <c r="G1079" s="149" t="str">
        <f t="shared" si="57"/>
        <v>项</v>
      </c>
    </row>
    <row r="1080" ht="36" customHeight="1" spans="1:7">
      <c r="A1080" s="416">
        <v>2150599</v>
      </c>
      <c r="B1080" s="294" t="s">
        <v>953</v>
      </c>
      <c r="C1080" s="300"/>
      <c r="D1080" s="323"/>
      <c r="E1080" s="342" t="str">
        <f t="shared" si="55"/>
        <v/>
      </c>
      <c r="F1080" s="262" t="str">
        <f t="shared" si="56"/>
        <v>否</v>
      </c>
      <c r="G1080" s="149" t="str">
        <f t="shared" si="57"/>
        <v>项</v>
      </c>
    </row>
    <row r="1081" ht="36" customHeight="1" spans="1:7">
      <c r="A1081" s="415">
        <v>21507</v>
      </c>
      <c r="B1081" s="287" t="s">
        <v>954</v>
      </c>
      <c r="C1081" s="323"/>
      <c r="D1081" s="323"/>
      <c r="E1081" s="342" t="str">
        <f t="shared" si="55"/>
        <v/>
      </c>
      <c r="F1081" s="262" t="str">
        <f t="shared" si="56"/>
        <v>否</v>
      </c>
      <c r="G1081" s="149" t="str">
        <f t="shared" si="57"/>
        <v>款</v>
      </c>
    </row>
    <row r="1082" ht="36" customHeight="1" spans="1:7">
      <c r="A1082" s="416">
        <v>2150701</v>
      </c>
      <c r="B1082" s="294" t="s">
        <v>139</v>
      </c>
      <c r="C1082" s="300"/>
      <c r="D1082" s="323"/>
      <c r="E1082" s="342" t="str">
        <f t="shared" si="55"/>
        <v/>
      </c>
      <c r="F1082" s="262" t="str">
        <f t="shared" si="56"/>
        <v>否</v>
      </c>
      <c r="G1082" s="149" t="str">
        <f t="shared" si="57"/>
        <v>项</v>
      </c>
    </row>
    <row r="1083" ht="36" customHeight="1" spans="1:7">
      <c r="A1083" s="416">
        <v>2150702</v>
      </c>
      <c r="B1083" s="294" t="s">
        <v>140</v>
      </c>
      <c r="C1083" s="300"/>
      <c r="D1083" s="323"/>
      <c r="E1083" s="342" t="str">
        <f t="shared" si="55"/>
        <v/>
      </c>
      <c r="F1083" s="262" t="str">
        <f t="shared" si="56"/>
        <v>否</v>
      </c>
      <c r="G1083" s="149" t="str">
        <f t="shared" si="57"/>
        <v>项</v>
      </c>
    </row>
    <row r="1084" ht="36" customHeight="1" spans="1:7">
      <c r="A1084" s="416">
        <v>2150703</v>
      </c>
      <c r="B1084" s="294" t="s">
        <v>141</v>
      </c>
      <c r="C1084" s="300"/>
      <c r="D1084" s="323"/>
      <c r="E1084" s="342" t="str">
        <f t="shared" si="55"/>
        <v/>
      </c>
      <c r="F1084" s="262" t="str">
        <f t="shared" si="56"/>
        <v>否</v>
      </c>
      <c r="G1084" s="149" t="str">
        <f t="shared" si="57"/>
        <v>项</v>
      </c>
    </row>
    <row r="1085" ht="36" customHeight="1" spans="1:7">
      <c r="A1085" s="416">
        <v>2150704</v>
      </c>
      <c r="B1085" s="294" t="s">
        <v>955</v>
      </c>
      <c r="C1085" s="300"/>
      <c r="D1085" s="323"/>
      <c r="E1085" s="342" t="str">
        <f t="shared" si="55"/>
        <v/>
      </c>
      <c r="F1085" s="262" t="str">
        <f t="shared" si="56"/>
        <v>否</v>
      </c>
      <c r="G1085" s="149" t="str">
        <f t="shared" si="57"/>
        <v>项</v>
      </c>
    </row>
    <row r="1086" ht="36" customHeight="1" spans="1:7">
      <c r="A1086" s="416">
        <v>2150705</v>
      </c>
      <c r="B1086" s="294" t="s">
        <v>956</v>
      </c>
      <c r="C1086" s="300"/>
      <c r="D1086" s="323"/>
      <c r="E1086" s="342" t="str">
        <f t="shared" si="55"/>
        <v/>
      </c>
      <c r="F1086" s="262" t="str">
        <f t="shared" si="56"/>
        <v>否</v>
      </c>
      <c r="G1086" s="149" t="str">
        <f t="shared" si="57"/>
        <v>项</v>
      </c>
    </row>
    <row r="1087" ht="36" customHeight="1" spans="1:7">
      <c r="A1087" s="416">
        <v>2150799</v>
      </c>
      <c r="B1087" s="294" t="s">
        <v>957</v>
      </c>
      <c r="C1087" s="300"/>
      <c r="D1087" s="323"/>
      <c r="E1087" s="342" t="str">
        <f t="shared" si="55"/>
        <v/>
      </c>
      <c r="F1087" s="262" t="str">
        <f t="shared" si="56"/>
        <v>否</v>
      </c>
      <c r="G1087" s="149" t="str">
        <f t="shared" si="57"/>
        <v>项</v>
      </c>
    </row>
    <row r="1088" ht="36" customHeight="1" spans="1:7">
      <c r="A1088" s="415">
        <v>21508</v>
      </c>
      <c r="B1088" s="287" t="s">
        <v>958</v>
      </c>
      <c r="C1088" s="323">
        <v>447</v>
      </c>
      <c r="D1088" s="323"/>
      <c r="E1088" s="342">
        <f t="shared" si="55"/>
        <v>-1</v>
      </c>
      <c r="F1088" s="262" t="str">
        <f t="shared" si="56"/>
        <v>是</v>
      </c>
      <c r="G1088" s="149" t="str">
        <f t="shared" si="57"/>
        <v>款</v>
      </c>
    </row>
    <row r="1089" ht="36" customHeight="1" spans="1:7">
      <c r="A1089" s="416">
        <v>2150801</v>
      </c>
      <c r="B1089" s="294" t="s">
        <v>139</v>
      </c>
      <c r="C1089" s="300"/>
      <c r="D1089" s="323"/>
      <c r="E1089" s="342" t="str">
        <f t="shared" si="55"/>
        <v/>
      </c>
      <c r="F1089" s="262" t="str">
        <f t="shared" si="56"/>
        <v>否</v>
      </c>
      <c r="G1089" s="149" t="str">
        <f t="shared" si="57"/>
        <v>项</v>
      </c>
    </row>
    <row r="1090" ht="36" customHeight="1" spans="1:7">
      <c r="A1090" s="416">
        <v>2150802</v>
      </c>
      <c r="B1090" s="294" t="s">
        <v>140</v>
      </c>
      <c r="C1090" s="300"/>
      <c r="D1090" s="323"/>
      <c r="E1090" s="342" t="str">
        <f t="shared" si="55"/>
        <v/>
      </c>
      <c r="F1090" s="262" t="str">
        <f t="shared" si="56"/>
        <v>否</v>
      </c>
      <c r="G1090" s="149" t="str">
        <f t="shared" si="57"/>
        <v>项</v>
      </c>
    </row>
    <row r="1091" ht="36" customHeight="1" spans="1:7">
      <c r="A1091" s="416">
        <v>2150803</v>
      </c>
      <c r="B1091" s="294" t="s">
        <v>141</v>
      </c>
      <c r="C1091" s="300"/>
      <c r="D1091" s="323"/>
      <c r="E1091" s="342" t="str">
        <f t="shared" si="55"/>
        <v/>
      </c>
      <c r="F1091" s="262" t="str">
        <f t="shared" si="56"/>
        <v>否</v>
      </c>
      <c r="G1091" s="149" t="str">
        <f t="shared" si="57"/>
        <v>项</v>
      </c>
    </row>
    <row r="1092" ht="36" customHeight="1" spans="1:7">
      <c r="A1092" s="416">
        <v>2150804</v>
      </c>
      <c r="B1092" s="294" t="s">
        <v>959</v>
      </c>
      <c r="C1092" s="300"/>
      <c r="D1092" s="323"/>
      <c r="E1092" s="342" t="str">
        <f t="shared" si="55"/>
        <v/>
      </c>
      <c r="F1092" s="262" t="str">
        <f t="shared" si="56"/>
        <v>否</v>
      </c>
      <c r="G1092" s="149" t="str">
        <f t="shared" si="57"/>
        <v>项</v>
      </c>
    </row>
    <row r="1093" ht="36" customHeight="1" spans="1:7">
      <c r="A1093" s="416">
        <v>2150805</v>
      </c>
      <c r="B1093" s="294" t="s">
        <v>960</v>
      </c>
      <c r="C1093" s="300">
        <v>447</v>
      </c>
      <c r="D1093" s="323"/>
      <c r="E1093" s="342">
        <f t="shared" si="55"/>
        <v>-1</v>
      </c>
      <c r="F1093" s="262" t="str">
        <f t="shared" si="56"/>
        <v>是</v>
      </c>
      <c r="G1093" s="149" t="str">
        <f t="shared" si="57"/>
        <v>项</v>
      </c>
    </row>
    <row r="1094" ht="36" customHeight="1" spans="1:7">
      <c r="A1094" s="418">
        <v>2150806</v>
      </c>
      <c r="B1094" s="428" t="s">
        <v>961</v>
      </c>
      <c r="C1094" s="300"/>
      <c r="D1094" s="323"/>
      <c r="E1094" s="342" t="str">
        <f t="shared" si="55"/>
        <v/>
      </c>
      <c r="F1094" s="262" t="str">
        <f t="shared" si="56"/>
        <v>否</v>
      </c>
      <c r="G1094" s="149" t="str">
        <f t="shared" si="57"/>
        <v>项</v>
      </c>
    </row>
    <row r="1095" ht="36" customHeight="1" spans="1:7">
      <c r="A1095" s="416">
        <v>2150899</v>
      </c>
      <c r="B1095" s="294" t="s">
        <v>962</v>
      </c>
      <c r="C1095" s="300"/>
      <c r="D1095" s="323"/>
      <c r="E1095" s="342" t="str">
        <f t="shared" si="55"/>
        <v/>
      </c>
      <c r="F1095" s="262" t="str">
        <f t="shared" si="56"/>
        <v>否</v>
      </c>
      <c r="G1095" s="149" t="str">
        <f t="shared" si="57"/>
        <v>项</v>
      </c>
    </row>
    <row r="1096" ht="36" customHeight="1" spans="1:7">
      <c r="A1096" s="415">
        <v>21599</v>
      </c>
      <c r="B1096" s="287" t="s">
        <v>963</v>
      </c>
      <c r="C1096" s="323"/>
      <c r="D1096" s="323">
        <v>274</v>
      </c>
      <c r="E1096" s="342" t="str">
        <f t="shared" si="55"/>
        <v/>
      </c>
      <c r="F1096" s="262" t="str">
        <f t="shared" si="56"/>
        <v>是</v>
      </c>
      <c r="G1096" s="149" t="str">
        <f t="shared" si="57"/>
        <v>款</v>
      </c>
    </row>
    <row r="1097" ht="36" customHeight="1" spans="1:7">
      <c r="A1097" s="416">
        <v>2159901</v>
      </c>
      <c r="B1097" s="294" t="s">
        <v>964</v>
      </c>
      <c r="C1097" s="300"/>
      <c r="D1097" s="323"/>
      <c r="E1097" s="342" t="str">
        <f t="shared" si="55"/>
        <v/>
      </c>
      <c r="F1097" s="262" t="str">
        <f t="shared" si="56"/>
        <v>否</v>
      </c>
      <c r="G1097" s="149" t="str">
        <f t="shared" si="57"/>
        <v>项</v>
      </c>
    </row>
    <row r="1098" ht="36" customHeight="1" spans="1:7">
      <c r="A1098" s="416">
        <v>2159904</v>
      </c>
      <c r="B1098" s="294" t="s">
        <v>965</v>
      </c>
      <c r="C1098" s="300"/>
      <c r="D1098" s="323"/>
      <c r="E1098" s="342" t="str">
        <f t="shared" ref="E1098:E1161" si="58">IF(C1098&gt;0,D1098/C1098-1,IF(C1098&lt;0,-(D1098/C1098-1),""))</f>
        <v/>
      </c>
      <c r="F1098" s="262" t="str">
        <f t="shared" si="56"/>
        <v>否</v>
      </c>
      <c r="G1098" s="149" t="str">
        <f t="shared" si="57"/>
        <v>项</v>
      </c>
    </row>
    <row r="1099" ht="36" customHeight="1" spans="1:7">
      <c r="A1099" s="416">
        <v>2159905</v>
      </c>
      <c r="B1099" s="294" t="s">
        <v>966</v>
      </c>
      <c r="C1099" s="300"/>
      <c r="D1099" s="323"/>
      <c r="E1099" s="342" t="str">
        <f t="shared" si="58"/>
        <v/>
      </c>
      <c r="F1099" s="262" t="str">
        <f t="shared" ref="F1099:F1162" si="59">IF(LEN(A1099)=3,"是",IF(B1099&lt;&gt;"",IF(SUM(C1099:D1099)&lt;&gt;0,"是","否"),"是"))</f>
        <v>否</v>
      </c>
      <c r="G1099" s="149" t="str">
        <f t="shared" ref="G1099:G1162" si="60">IF(LEN(A1099)=3,"类",IF(LEN(A1099)=5,"款","项"))</f>
        <v>项</v>
      </c>
    </row>
    <row r="1100" ht="36" customHeight="1" spans="1:7">
      <c r="A1100" s="416">
        <v>2159906</v>
      </c>
      <c r="B1100" s="294" t="s">
        <v>967</v>
      </c>
      <c r="C1100" s="300"/>
      <c r="D1100" s="323"/>
      <c r="E1100" s="342" t="str">
        <f t="shared" si="58"/>
        <v/>
      </c>
      <c r="F1100" s="262" t="str">
        <f t="shared" si="59"/>
        <v>否</v>
      </c>
      <c r="G1100" s="149" t="str">
        <f t="shared" si="60"/>
        <v>项</v>
      </c>
    </row>
    <row r="1101" ht="36" customHeight="1" spans="1:7">
      <c r="A1101" s="416">
        <v>2159999</v>
      </c>
      <c r="B1101" s="294" t="s">
        <v>968</v>
      </c>
      <c r="C1101" s="300"/>
      <c r="D1101" s="323">
        <v>274</v>
      </c>
      <c r="E1101" s="342" t="str">
        <f t="shared" si="58"/>
        <v/>
      </c>
      <c r="F1101" s="262" t="str">
        <f t="shared" si="59"/>
        <v>是</v>
      </c>
      <c r="G1101" s="149" t="str">
        <f t="shared" si="60"/>
        <v>项</v>
      </c>
    </row>
    <row r="1102" ht="36" customHeight="1" spans="1:7">
      <c r="A1102" s="420" t="s">
        <v>969</v>
      </c>
      <c r="B1102" s="422" t="s">
        <v>283</v>
      </c>
      <c r="C1102" s="434"/>
      <c r="D1102" s="323"/>
      <c r="E1102" s="342" t="str">
        <f t="shared" si="58"/>
        <v/>
      </c>
      <c r="F1102" s="262" t="str">
        <f t="shared" si="59"/>
        <v>否</v>
      </c>
      <c r="G1102" s="149" t="str">
        <f t="shared" si="60"/>
        <v>项</v>
      </c>
    </row>
    <row r="1103" ht="36" customHeight="1" spans="1:7">
      <c r="A1103" s="415">
        <v>216</v>
      </c>
      <c r="B1103" s="287" t="s">
        <v>99</v>
      </c>
      <c r="C1103" s="323">
        <v>159</v>
      </c>
      <c r="D1103" s="323">
        <v>151</v>
      </c>
      <c r="E1103" s="342">
        <f t="shared" si="58"/>
        <v>-0.05</v>
      </c>
      <c r="F1103" s="262" t="str">
        <f t="shared" si="59"/>
        <v>是</v>
      </c>
      <c r="G1103" s="149" t="str">
        <f t="shared" si="60"/>
        <v>类</v>
      </c>
    </row>
    <row r="1104" ht="36" customHeight="1" spans="1:7">
      <c r="A1104" s="415">
        <v>21602</v>
      </c>
      <c r="B1104" s="287" t="s">
        <v>970</v>
      </c>
      <c r="C1104" s="323">
        <v>159</v>
      </c>
      <c r="D1104" s="323">
        <v>151</v>
      </c>
      <c r="E1104" s="342">
        <f t="shared" si="58"/>
        <v>-0.05</v>
      </c>
      <c r="F1104" s="262" t="str">
        <f t="shared" si="59"/>
        <v>是</v>
      </c>
      <c r="G1104" s="149" t="str">
        <f t="shared" si="60"/>
        <v>款</v>
      </c>
    </row>
    <row r="1105" ht="36" customHeight="1" spans="1:7">
      <c r="A1105" s="416">
        <v>2160201</v>
      </c>
      <c r="B1105" s="294" t="s">
        <v>139</v>
      </c>
      <c r="C1105" s="300">
        <v>159</v>
      </c>
      <c r="D1105" s="323">
        <v>151</v>
      </c>
      <c r="E1105" s="342">
        <f t="shared" si="58"/>
        <v>-0.05</v>
      </c>
      <c r="F1105" s="262" t="str">
        <f t="shared" si="59"/>
        <v>是</v>
      </c>
      <c r="G1105" s="149" t="str">
        <f t="shared" si="60"/>
        <v>项</v>
      </c>
    </row>
    <row r="1106" ht="36" customHeight="1" spans="1:7">
      <c r="A1106" s="416">
        <v>2160202</v>
      </c>
      <c r="B1106" s="294" t="s">
        <v>140</v>
      </c>
      <c r="C1106" s="300"/>
      <c r="D1106" s="323"/>
      <c r="E1106" s="342" t="str">
        <f t="shared" si="58"/>
        <v/>
      </c>
      <c r="F1106" s="262" t="str">
        <f t="shared" si="59"/>
        <v>否</v>
      </c>
      <c r="G1106" s="149" t="str">
        <f t="shared" si="60"/>
        <v>项</v>
      </c>
    </row>
    <row r="1107" ht="36" customHeight="1" spans="1:7">
      <c r="A1107" s="416">
        <v>2160203</v>
      </c>
      <c r="B1107" s="294" t="s">
        <v>141</v>
      </c>
      <c r="C1107" s="300"/>
      <c r="D1107" s="323"/>
      <c r="E1107" s="342" t="str">
        <f t="shared" si="58"/>
        <v/>
      </c>
      <c r="F1107" s="262" t="str">
        <f t="shared" si="59"/>
        <v>否</v>
      </c>
      <c r="G1107" s="149" t="str">
        <f t="shared" si="60"/>
        <v>项</v>
      </c>
    </row>
    <row r="1108" ht="36" customHeight="1" spans="1:7">
      <c r="A1108" s="416">
        <v>2160216</v>
      </c>
      <c r="B1108" s="294" t="s">
        <v>971</v>
      </c>
      <c r="C1108" s="300"/>
      <c r="D1108" s="323"/>
      <c r="E1108" s="342" t="str">
        <f t="shared" si="58"/>
        <v/>
      </c>
      <c r="F1108" s="262" t="str">
        <f t="shared" si="59"/>
        <v>否</v>
      </c>
      <c r="G1108" s="149" t="str">
        <f t="shared" si="60"/>
        <v>项</v>
      </c>
    </row>
    <row r="1109" ht="36" customHeight="1" spans="1:7">
      <c r="A1109" s="416">
        <v>2160217</v>
      </c>
      <c r="B1109" s="294" t="s">
        <v>972</v>
      </c>
      <c r="C1109" s="300"/>
      <c r="D1109" s="323"/>
      <c r="E1109" s="342" t="str">
        <f t="shared" si="58"/>
        <v/>
      </c>
      <c r="F1109" s="262" t="str">
        <f t="shared" si="59"/>
        <v>否</v>
      </c>
      <c r="G1109" s="149" t="str">
        <f t="shared" si="60"/>
        <v>项</v>
      </c>
    </row>
    <row r="1110" ht="36" customHeight="1" spans="1:7">
      <c r="A1110" s="416">
        <v>2160218</v>
      </c>
      <c r="B1110" s="294" t="s">
        <v>973</v>
      </c>
      <c r="C1110" s="300"/>
      <c r="D1110" s="323"/>
      <c r="E1110" s="342" t="str">
        <f t="shared" si="58"/>
        <v/>
      </c>
      <c r="F1110" s="262" t="str">
        <f t="shared" si="59"/>
        <v>否</v>
      </c>
      <c r="G1110" s="149" t="str">
        <f t="shared" si="60"/>
        <v>项</v>
      </c>
    </row>
    <row r="1111" ht="36" customHeight="1" spans="1:7">
      <c r="A1111" s="416">
        <v>2160219</v>
      </c>
      <c r="B1111" s="294" t="s">
        <v>974</v>
      </c>
      <c r="C1111" s="300"/>
      <c r="D1111" s="323"/>
      <c r="E1111" s="342" t="str">
        <f t="shared" si="58"/>
        <v/>
      </c>
      <c r="F1111" s="262" t="str">
        <f t="shared" si="59"/>
        <v>否</v>
      </c>
      <c r="G1111" s="149" t="str">
        <f t="shared" si="60"/>
        <v>项</v>
      </c>
    </row>
    <row r="1112" ht="36" customHeight="1" spans="1:7">
      <c r="A1112" s="416">
        <v>2160250</v>
      </c>
      <c r="B1112" s="294" t="s">
        <v>148</v>
      </c>
      <c r="C1112" s="300"/>
      <c r="D1112" s="323"/>
      <c r="E1112" s="342" t="str">
        <f t="shared" si="58"/>
        <v/>
      </c>
      <c r="F1112" s="262" t="str">
        <f t="shared" si="59"/>
        <v>否</v>
      </c>
      <c r="G1112" s="149" t="str">
        <f t="shared" si="60"/>
        <v>项</v>
      </c>
    </row>
    <row r="1113" ht="36" customHeight="1" spans="1:7">
      <c r="A1113" s="416">
        <v>2160299</v>
      </c>
      <c r="B1113" s="294" t="s">
        <v>975</v>
      </c>
      <c r="C1113" s="300"/>
      <c r="D1113" s="323"/>
      <c r="E1113" s="342" t="str">
        <f t="shared" si="58"/>
        <v/>
      </c>
      <c r="F1113" s="262" t="str">
        <f t="shared" si="59"/>
        <v>否</v>
      </c>
      <c r="G1113" s="149" t="str">
        <f t="shared" si="60"/>
        <v>项</v>
      </c>
    </row>
    <row r="1114" ht="36" customHeight="1" spans="1:7">
      <c r="A1114" s="415">
        <v>21606</v>
      </c>
      <c r="B1114" s="287" t="s">
        <v>976</v>
      </c>
      <c r="C1114" s="323"/>
      <c r="D1114" s="323"/>
      <c r="E1114" s="342" t="str">
        <f t="shared" si="58"/>
        <v/>
      </c>
      <c r="F1114" s="262" t="str">
        <f t="shared" si="59"/>
        <v>否</v>
      </c>
      <c r="G1114" s="149" t="str">
        <f t="shared" si="60"/>
        <v>款</v>
      </c>
    </row>
    <row r="1115" ht="36" customHeight="1" spans="1:7">
      <c r="A1115" s="416">
        <v>2160601</v>
      </c>
      <c r="B1115" s="294" t="s">
        <v>139</v>
      </c>
      <c r="C1115" s="300"/>
      <c r="D1115" s="323"/>
      <c r="E1115" s="342" t="str">
        <f t="shared" si="58"/>
        <v/>
      </c>
      <c r="F1115" s="262" t="str">
        <f t="shared" si="59"/>
        <v>否</v>
      </c>
      <c r="G1115" s="149" t="str">
        <f t="shared" si="60"/>
        <v>项</v>
      </c>
    </row>
    <row r="1116" ht="36" customHeight="1" spans="1:7">
      <c r="A1116" s="416">
        <v>2160602</v>
      </c>
      <c r="B1116" s="294" t="s">
        <v>140</v>
      </c>
      <c r="C1116" s="300"/>
      <c r="D1116" s="323"/>
      <c r="E1116" s="342" t="str">
        <f t="shared" si="58"/>
        <v/>
      </c>
      <c r="F1116" s="262" t="str">
        <f t="shared" si="59"/>
        <v>否</v>
      </c>
      <c r="G1116" s="149" t="str">
        <f t="shared" si="60"/>
        <v>项</v>
      </c>
    </row>
    <row r="1117" ht="36" customHeight="1" spans="1:7">
      <c r="A1117" s="416">
        <v>2160603</v>
      </c>
      <c r="B1117" s="294" t="s">
        <v>141</v>
      </c>
      <c r="C1117" s="300"/>
      <c r="D1117" s="323"/>
      <c r="E1117" s="342" t="str">
        <f t="shared" si="58"/>
        <v/>
      </c>
      <c r="F1117" s="262" t="str">
        <f t="shared" si="59"/>
        <v>否</v>
      </c>
      <c r="G1117" s="149" t="str">
        <f t="shared" si="60"/>
        <v>项</v>
      </c>
    </row>
    <row r="1118" ht="36" customHeight="1" spans="1:7">
      <c r="A1118" s="416">
        <v>2160607</v>
      </c>
      <c r="B1118" s="294" t="s">
        <v>977</v>
      </c>
      <c r="C1118" s="300"/>
      <c r="D1118" s="323"/>
      <c r="E1118" s="342" t="str">
        <f t="shared" si="58"/>
        <v/>
      </c>
      <c r="F1118" s="262" t="str">
        <f t="shared" si="59"/>
        <v>否</v>
      </c>
      <c r="G1118" s="149" t="str">
        <f t="shared" si="60"/>
        <v>项</v>
      </c>
    </row>
    <row r="1119" ht="36" customHeight="1" spans="1:7">
      <c r="A1119" s="416">
        <v>2160699</v>
      </c>
      <c r="B1119" s="294" t="s">
        <v>978</v>
      </c>
      <c r="C1119" s="300"/>
      <c r="D1119" s="323"/>
      <c r="E1119" s="342" t="str">
        <f t="shared" si="58"/>
        <v/>
      </c>
      <c r="F1119" s="262" t="str">
        <f t="shared" si="59"/>
        <v>否</v>
      </c>
      <c r="G1119" s="149" t="str">
        <f t="shared" si="60"/>
        <v>项</v>
      </c>
    </row>
    <row r="1120" ht="36" customHeight="1" spans="1:7">
      <c r="A1120" s="415">
        <v>21699</v>
      </c>
      <c r="B1120" s="287" t="s">
        <v>979</v>
      </c>
      <c r="C1120" s="323"/>
      <c r="D1120" s="323"/>
      <c r="E1120" s="342" t="str">
        <f t="shared" si="58"/>
        <v/>
      </c>
      <c r="F1120" s="262" t="str">
        <f t="shared" si="59"/>
        <v>否</v>
      </c>
      <c r="G1120" s="149" t="str">
        <f t="shared" si="60"/>
        <v>款</v>
      </c>
    </row>
    <row r="1121" ht="36" customHeight="1" spans="1:7">
      <c r="A1121" s="416">
        <v>2169901</v>
      </c>
      <c r="B1121" s="294" t="s">
        <v>980</v>
      </c>
      <c r="C1121" s="300"/>
      <c r="D1121" s="323"/>
      <c r="E1121" s="342" t="str">
        <f t="shared" si="58"/>
        <v/>
      </c>
      <c r="F1121" s="262" t="str">
        <f t="shared" si="59"/>
        <v>否</v>
      </c>
      <c r="G1121" s="149" t="str">
        <f t="shared" si="60"/>
        <v>项</v>
      </c>
    </row>
    <row r="1122" ht="36" customHeight="1" spans="1:7">
      <c r="A1122" s="416">
        <v>2169999</v>
      </c>
      <c r="B1122" s="294" t="s">
        <v>981</v>
      </c>
      <c r="C1122" s="300"/>
      <c r="D1122" s="323"/>
      <c r="E1122" s="342" t="str">
        <f t="shared" si="58"/>
        <v/>
      </c>
      <c r="F1122" s="262" t="str">
        <f t="shared" si="59"/>
        <v>否</v>
      </c>
      <c r="G1122" s="149" t="str">
        <f t="shared" si="60"/>
        <v>项</v>
      </c>
    </row>
    <row r="1123" ht="36" customHeight="1" spans="1:7">
      <c r="A1123" s="421" t="s">
        <v>982</v>
      </c>
      <c r="B1123" s="422" t="s">
        <v>283</v>
      </c>
      <c r="C1123" s="423"/>
      <c r="D1123" s="323"/>
      <c r="E1123" s="342" t="str">
        <f t="shared" si="58"/>
        <v/>
      </c>
      <c r="F1123" s="262" t="str">
        <f t="shared" si="59"/>
        <v>否</v>
      </c>
      <c r="G1123" s="149" t="str">
        <f t="shared" si="60"/>
        <v>项</v>
      </c>
    </row>
    <row r="1124" ht="36" customHeight="1" spans="1:7">
      <c r="A1124" s="415">
        <v>217</v>
      </c>
      <c r="B1124" s="287" t="s">
        <v>101</v>
      </c>
      <c r="C1124" s="323"/>
      <c r="D1124" s="323"/>
      <c r="E1124" s="342" t="str">
        <f t="shared" si="58"/>
        <v/>
      </c>
      <c r="F1124" s="262" t="str">
        <f t="shared" si="59"/>
        <v>是</v>
      </c>
      <c r="G1124" s="149" t="str">
        <f t="shared" si="60"/>
        <v>类</v>
      </c>
    </row>
    <row r="1125" ht="36" customHeight="1" spans="1:7">
      <c r="A1125" s="415">
        <v>21701</v>
      </c>
      <c r="B1125" s="287" t="s">
        <v>983</v>
      </c>
      <c r="C1125" s="323"/>
      <c r="D1125" s="323"/>
      <c r="E1125" s="342" t="str">
        <f t="shared" si="58"/>
        <v/>
      </c>
      <c r="F1125" s="262" t="str">
        <f t="shared" si="59"/>
        <v>否</v>
      </c>
      <c r="G1125" s="149" t="str">
        <f t="shared" si="60"/>
        <v>款</v>
      </c>
    </row>
    <row r="1126" ht="36" customHeight="1" spans="1:7">
      <c r="A1126" s="416">
        <v>2170101</v>
      </c>
      <c r="B1126" s="294" t="s">
        <v>139</v>
      </c>
      <c r="C1126" s="300"/>
      <c r="D1126" s="323"/>
      <c r="E1126" s="342" t="str">
        <f t="shared" si="58"/>
        <v/>
      </c>
      <c r="F1126" s="262" t="str">
        <f t="shared" si="59"/>
        <v>否</v>
      </c>
      <c r="G1126" s="149" t="str">
        <f t="shared" si="60"/>
        <v>项</v>
      </c>
    </row>
    <row r="1127" ht="36" customHeight="1" spans="1:7">
      <c r="A1127" s="416">
        <v>2170102</v>
      </c>
      <c r="B1127" s="294" t="s">
        <v>140</v>
      </c>
      <c r="C1127" s="300"/>
      <c r="D1127" s="323"/>
      <c r="E1127" s="342" t="str">
        <f t="shared" si="58"/>
        <v/>
      </c>
      <c r="F1127" s="262" t="str">
        <f t="shared" si="59"/>
        <v>否</v>
      </c>
      <c r="G1127" s="149" t="str">
        <f t="shared" si="60"/>
        <v>项</v>
      </c>
    </row>
    <row r="1128" ht="36" customHeight="1" spans="1:7">
      <c r="A1128" s="416">
        <v>2170103</v>
      </c>
      <c r="B1128" s="294" t="s">
        <v>141</v>
      </c>
      <c r="C1128" s="300"/>
      <c r="D1128" s="323"/>
      <c r="E1128" s="342" t="str">
        <f t="shared" si="58"/>
        <v/>
      </c>
      <c r="F1128" s="262" t="str">
        <f t="shared" si="59"/>
        <v>否</v>
      </c>
      <c r="G1128" s="149" t="str">
        <f t="shared" si="60"/>
        <v>项</v>
      </c>
    </row>
    <row r="1129" ht="36" customHeight="1" spans="1:7">
      <c r="A1129" s="416">
        <v>2170104</v>
      </c>
      <c r="B1129" s="294" t="s">
        <v>984</v>
      </c>
      <c r="C1129" s="300"/>
      <c r="D1129" s="323"/>
      <c r="E1129" s="342" t="str">
        <f t="shared" si="58"/>
        <v/>
      </c>
      <c r="F1129" s="262" t="str">
        <f t="shared" si="59"/>
        <v>否</v>
      </c>
      <c r="G1129" s="149" t="str">
        <f t="shared" si="60"/>
        <v>项</v>
      </c>
    </row>
    <row r="1130" ht="36" customHeight="1" spans="1:7">
      <c r="A1130" s="416">
        <v>2170150</v>
      </c>
      <c r="B1130" s="294" t="s">
        <v>148</v>
      </c>
      <c r="C1130" s="300"/>
      <c r="D1130" s="323"/>
      <c r="E1130" s="342" t="str">
        <f t="shared" si="58"/>
        <v/>
      </c>
      <c r="F1130" s="262" t="str">
        <f t="shared" si="59"/>
        <v>否</v>
      </c>
      <c r="G1130" s="149" t="str">
        <f t="shared" si="60"/>
        <v>项</v>
      </c>
    </row>
    <row r="1131" ht="36" customHeight="1" spans="1:7">
      <c r="A1131" s="416">
        <v>2170199</v>
      </c>
      <c r="B1131" s="294" t="s">
        <v>985</v>
      </c>
      <c r="C1131" s="300"/>
      <c r="D1131" s="323"/>
      <c r="E1131" s="342" t="str">
        <f t="shared" si="58"/>
        <v/>
      </c>
      <c r="F1131" s="262" t="str">
        <f t="shared" si="59"/>
        <v>否</v>
      </c>
      <c r="G1131" s="149" t="str">
        <f t="shared" si="60"/>
        <v>项</v>
      </c>
    </row>
    <row r="1132" ht="36" customHeight="1" spans="1:7">
      <c r="A1132" s="296">
        <v>21702</v>
      </c>
      <c r="B1132" s="435" t="s">
        <v>986</v>
      </c>
      <c r="C1132" s="323"/>
      <c r="D1132" s="323"/>
      <c r="E1132" s="342" t="str">
        <f t="shared" si="58"/>
        <v/>
      </c>
      <c r="F1132" s="262" t="str">
        <f t="shared" si="59"/>
        <v>否</v>
      </c>
      <c r="G1132" s="149" t="str">
        <f t="shared" si="60"/>
        <v>款</v>
      </c>
    </row>
    <row r="1133" ht="36" customHeight="1" spans="1:7">
      <c r="A1133" s="436">
        <v>2170201</v>
      </c>
      <c r="B1133" s="437" t="s">
        <v>987</v>
      </c>
      <c r="C1133" s="300"/>
      <c r="D1133" s="323"/>
      <c r="E1133" s="342" t="str">
        <f t="shared" si="58"/>
        <v/>
      </c>
      <c r="F1133" s="262" t="str">
        <f t="shared" si="59"/>
        <v>否</v>
      </c>
      <c r="G1133" s="149" t="str">
        <f t="shared" si="60"/>
        <v>项</v>
      </c>
    </row>
    <row r="1134" ht="36" customHeight="1" spans="1:7">
      <c r="A1134" s="436">
        <v>2170202</v>
      </c>
      <c r="B1134" s="437" t="s">
        <v>988</v>
      </c>
      <c r="C1134" s="300"/>
      <c r="D1134" s="323"/>
      <c r="E1134" s="342" t="str">
        <f t="shared" si="58"/>
        <v/>
      </c>
      <c r="F1134" s="262" t="str">
        <f t="shared" si="59"/>
        <v>否</v>
      </c>
      <c r="G1134" s="149" t="str">
        <f t="shared" si="60"/>
        <v>项</v>
      </c>
    </row>
    <row r="1135" ht="36" customHeight="1" spans="1:7">
      <c r="A1135" s="436">
        <v>2170203</v>
      </c>
      <c r="B1135" s="437" t="s">
        <v>989</v>
      </c>
      <c r="C1135" s="300"/>
      <c r="D1135" s="323"/>
      <c r="E1135" s="342" t="str">
        <f t="shared" si="58"/>
        <v/>
      </c>
      <c r="F1135" s="262" t="str">
        <f t="shared" si="59"/>
        <v>否</v>
      </c>
      <c r="G1135" s="149" t="str">
        <f t="shared" si="60"/>
        <v>项</v>
      </c>
    </row>
    <row r="1136" ht="36" customHeight="1" spans="1:7">
      <c r="A1136" s="436">
        <v>2170204</v>
      </c>
      <c r="B1136" s="437" t="s">
        <v>990</v>
      </c>
      <c r="C1136" s="300"/>
      <c r="D1136" s="323"/>
      <c r="E1136" s="342" t="str">
        <f t="shared" si="58"/>
        <v/>
      </c>
      <c r="F1136" s="262" t="str">
        <f t="shared" si="59"/>
        <v>否</v>
      </c>
      <c r="G1136" s="149" t="str">
        <f t="shared" si="60"/>
        <v>项</v>
      </c>
    </row>
    <row r="1137" ht="36" customHeight="1" spans="1:7">
      <c r="A1137" s="436">
        <v>2170205</v>
      </c>
      <c r="B1137" s="437" t="s">
        <v>991</v>
      </c>
      <c r="C1137" s="300"/>
      <c r="D1137" s="323"/>
      <c r="E1137" s="342" t="str">
        <f t="shared" si="58"/>
        <v/>
      </c>
      <c r="F1137" s="262" t="str">
        <f t="shared" si="59"/>
        <v>否</v>
      </c>
      <c r="G1137" s="149" t="str">
        <f t="shared" si="60"/>
        <v>项</v>
      </c>
    </row>
    <row r="1138" ht="36" customHeight="1" spans="1:7">
      <c r="A1138" s="436">
        <v>2170206</v>
      </c>
      <c r="B1138" s="437" t="s">
        <v>992</v>
      </c>
      <c r="C1138" s="300"/>
      <c r="D1138" s="323"/>
      <c r="E1138" s="342" t="str">
        <f t="shared" si="58"/>
        <v/>
      </c>
      <c r="F1138" s="262" t="str">
        <f t="shared" si="59"/>
        <v>否</v>
      </c>
      <c r="G1138" s="149" t="str">
        <f t="shared" si="60"/>
        <v>项</v>
      </c>
    </row>
    <row r="1139" ht="36" customHeight="1" spans="1:7">
      <c r="A1139" s="436">
        <v>2170207</v>
      </c>
      <c r="B1139" s="437" t="s">
        <v>993</v>
      </c>
      <c r="C1139" s="300"/>
      <c r="D1139" s="323"/>
      <c r="E1139" s="342" t="str">
        <f t="shared" si="58"/>
        <v/>
      </c>
      <c r="F1139" s="262" t="str">
        <f t="shared" si="59"/>
        <v>否</v>
      </c>
      <c r="G1139" s="149" t="str">
        <f t="shared" si="60"/>
        <v>项</v>
      </c>
    </row>
    <row r="1140" ht="36" customHeight="1" spans="1:7">
      <c r="A1140" s="436">
        <v>2170208</v>
      </c>
      <c r="B1140" s="437" t="s">
        <v>994</v>
      </c>
      <c r="C1140" s="300"/>
      <c r="D1140" s="323"/>
      <c r="E1140" s="342" t="str">
        <f t="shared" si="58"/>
        <v/>
      </c>
      <c r="F1140" s="262" t="str">
        <f t="shared" si="59"/>
        <v>否</v>
      </c>
      <c r="G1140" s="149" t="str">
        <f t="shared" si="60"/>
        <v>项</v>
      </c>
    </row>
    <row r="1141" ht="36" customHeight="1" spans="1:7">
      <c r="A1141" s="436">
        <v>2170299</v>
      </c>
      <c r="B1141" s="437" t="s">
        <v>995</v>
      </c>
      <c r="C1141" s="300"/>
      <c r="D1141" s="323"/>
      <c r="E1141" s="342" t="str">
        <f t="shared" si="58"/>
        <v/>
      </c>
      <c r="F1141" s="262" t="str">
        <f t="shared" si="59"/>
        <v>否</v>
      </c>
      <c r="G1141" s="149" t="str">
        <f t="shared" si="60"/>
        <v>项</v>
      </c>
    </row>
    <row r="1142" ht="36" customHeight="1" spans="1:7">
      <c r="A1142" s="415">
        <v>21703</v>
      </c>
      <c r="B1142" s="287" t="s">
        <v>996</v>
      </c>
      <c r="C1142" s="323"/>
      <c r="D1142" s="323"/>
      <c r="E1142" s="342" t="str">
        <f t="shared" si="58"/>
        <v/>
      </c>
      <c r="F1142" s="262" t="str">
        <f t="shared" si="59"/>
        <v>否</v>
      </c>
      <c r="G1142" s="149" t="str">
        <f t="shared" si="60"/>
        <v>款</v>
      </c>
    </row>
    <row r="1143" ht="36" customHeight="1" spans="1:7">
      <c r="A1143" s="416">
        <v>2170301</v>
      </c>
      <c r="B1143" s="294" t="s">
        <v>997</v>
      </c>
      <c r="C1143" s="300"/>
      <c r="D1143" s="323"/>
      <c r="E1143" s="342" t="str">
        <f t="shared" si="58"/>
        <v/>
      </c>
      <c r="F1143" s="262" t="str">
        <f t="shared" si="59"/>
        <v>否</v>
      </c>
      <c r="G1143" s="149" t="str">
        <f t="shared" si="60"/>
        <v>项</v>
      </c>
    </row>
    <row r="1144" ht="36" customHeight="1" spans="1:7">
      <c r="A1144" s="416">
        <v>2170302</v>
      </c>
      <c r="B1144" s="294" t="s">
        <v>998</v>
      </c>
      <c r="C1144" s="300"/>
      <c r="D1144" s="323"/>
      <c r="E1144" s="342" t="str">
        <f t="shared" si="58"/>
        <v/>
      </c>
      <c r="F1144" s="262" t="str">
        <f t="shared" si="59"/>
        <v>否</v>
      </c>
      <c r="G1144" s="149" t="str">
        <f t="shared" si="60"/>
        <v>项</v>
      </c>
    </row>
    <row r="1145" ht="36" customHeight="1" spans="1:7">
      <c r="A1145" s="416">
        <v>2170303</v>
      </c>
      <c r="B1145" s="294" t="s">
        <v>999</v>
      </c>
      <c r="C1145" s="300"/>
      <c r="D1145" s="323"/>
      <c r="E1145" s="342" t="str">
        <f t="shared" si="58"/>
        <v/>
      </c>
      <c r="F1145" s="262" t="str">
        <f t="shared" si="59"/>
        <v>否</v>
      </c>
      <c r="G1145" s="149" t="str">
        <f t="shared" si="60"/>
        <v>项</v>
      </c>
    </row>
    <row r="1146" ht="36" customHeight="1" spans="1:7">
      <c r="A1146" s="416">
        <v>2170304</v>
      </c>
      <c r="B1146" s="294" t="s">
        <v>1000</v>
      </c>
      <c r="C1146" s="300"/>
      <c r="D1146" s="323"/>
      <c r="E1146" s="342" t="str">
        <f t="shared" si="58"/>
        <v/>
      </c>
      <c r="F1146" s="262" t="str">
        <f t="shared" si="59"/>
        <v>否</v>
      </c>
      <c r="G1146" s="149" t="str">
        <f t="shared" si="60"/>
        <v>项</v>
      </c>
    </row>
    <row r="1147" ht="36" customHeight="1" spans="1:7">
      <c r="A1147" s="416">
        <v>2170399</v>
      </c>
      <c r="B1147" s="294" t="s">
        <v>1001</v>
      </c>
      <c r="C1147" s="300"/>
      <c r="D1147" s="323"/>
      <c r="E1147" s="342" t="str">
        <f t="shared" si="58"/>
        <v/>
      </c>
      <c r="F1147" s="262" t="str">
        <f t="shared" si="59"/>
        <v>否</v>
      </c>
      <c r="G1147" s="149" t="str">
        <f t="shared" si="60"/>
        <v>项</v>
      </c>
    </row>
    <row r="1148" ht="36" customHeight="1" spans="1:7">
      <c r="A1148" s="415">
        <v>21799</v>
      </c>
      <c r="B1148" s="287" t="s">
        <v>1002</v>
      </c>
      <c r="C1148" s="323"/>
      <c r="D1148" s="323"/>
      <c r="E1148" s="342" t="str">
        <f t="shared" si="58"/>
        <v/>
      </c>
      <c r="F1148" s="262" t="str">
        <f t="shared" si="59"/>
        <v>否</v>
      </c>
      <c r="G1148" s="149" t="str">
        <f t="shared" si="60"/>
        <v>款</v>
      </c>
    </row>
    <row r="1149" ht="36" customHeight="1" spans="1:7">
      <c r="A1149" s="292">
        <v>2179902</v>
      </c>
      <c r="B1149" s="294" t="s">
        <v>1003</v>
      </c>
      <c r="C1149" s="300"/>
      <c r="D1149" s="323"/>
      <c r="E1149" s="342" t="str">
        <f t="shared" si="58"/>
        <v/>
      </c>
      <c r="F1149" s="262" t="str">
        <f t="shared" si="59"/>
        <v>否</v>
      </c>
      <c r="G1149" s="149" t="str">
        <f t="shared" si="60"/>
        <v>项</v>
      </c>
    </row>
    <row r="1150" ht="36" customHeight="1" spans="1:7">
      <c r="A1150" s="292">
        <v>2179999</v>
      </c>
      <c r="B1150" s="294" t="s">
        <v>1001</v>
      </c>
      <c r="C1150" s="300"/>
      <c r="D1150" s="323"/>
      <c r="E1150" s="342" t="str">
        <f t="shared" si="58"/>
        <v/>
      </c>
      <c r="F1150" s="262" t="str">
        <f t="shared" si="59"/>
        <v>否</v>
      </c>
      <c r="G1150" s="149" t="str">
        <f t="shared" si="60"/>
        <v>项</v>
      </c>
    </row>
    <row r="1151" ht="36" customHeight="1" spans="1:7">
      <c r="A1151" s="296" t="s">
        <v>1004</v>
      </c>
      <c r="B1151" s="422" t="s">
        <v>283</v>
      </c>
      <c r="C1151" s="323"/>
      <c r="D1151" s="323"/>
      <c r="E1151" s="342" t="str">
        <f t="shared" si="58"/>
        <v/>
      </c>
      <c r="F1151" s="262" t="str">
        <f t="shared" si="59"/>
        <v>否</v>
      </c>
      <c r="G1151" s="149" t="str">
        <f t="shared" si="60"/>
        <v>项</v>
      </c>
    </row>
    <row r="1152" ht="36" customHeight="1" spans="1:7">
      <c r="A1152" s="415">
        <v>219</v>
      </c>
      <c r="B1152" s="287" t="s">
        <v>103</v>
      </c>
      <c r="C1152" s="323"/>
      <c r="D1152" s="323"/>
      <c r="E1152" s="342" t="str">
        <f t="shared" si="58"/>
        <v/>
      </c>
      <c r="F1152" s="262" t="str">
        <f t="shared" si="59"/>
        <v>是</v>
      </c>
      <c r="G1152" s="149" t="str">
        <f t="shared" si="60"/>
        <v>类</v>
      </c>
    </row>
    <row r="1153" ht="36" customHeight="1" spans="1:7">
      <c r="A1153" s="415">
        <v>21901</v>
      </c>
      <c r="B1153" s="287" t="s">
        <v>1005</v>
      </c>
      <c r="C1153" s="323"/>
      <c r="D1153" s="323"/>
      <c r="E1153" s="342" t="str">
        <f t="shared" si="58"/>
        <v/>
      </c>
      <c r="F1153" s="262" t="str">
        <f t="shared" si="59"/>
        <v>否</v>
      </c>
      <c r="G1153" s="149" t="str">
        <f t="shared" si="60"/>
        <v>款</v>
      </c>
    </row>
    <row r="1154" ht="36" customHeight="1" spans="1:7">
      <c r="A1154" s="415">
        <v>21902</v>
      </c>
      <c r="B1154" s="287" t="s">
        <v>1006</v>
      </c>
      <c r="C1154" s="323"/>
      <c r="D1154" s="323"/>
      <c r="E1154" s="342" t="str">
        <f t="shared" si="58"/>
        <v/>
      </c>
      <c r="F1154" s="262" t="str">
        <f t="shared" si="59"/>
        <v>否</v>
      </c>
      <c r="G1154" s="149" t="str">
        <f t="shared" si="60"/>
        <v>款</v>
      </c>
    </row>
    <row r="1155" ht="36" customHeight="1" spans="1:7">
      <c r="A1155" s="415">
        <v>21903</v>
      </c>
      <c r="B1155" s="287" t="s">
        <v>1007</v>
      </c>
      <c r="C1155" s="323"/>
      <c r="D1155" s="323"/>
      <c r="E1155" s="342" t="str">
        <f t="shared" si="58"/>
        <v/>
      </c>
      <c r="F1155" s="262" t="str">
        <f t="shared" si="59"/>
        <v>否</v>
      </c>
      <c r="G1155" s="149" t="str">
        <f t="shared" si="60"/>
        <v>款</v>
      </c>
    </row>
    <row r="1156" ht="36" customHeight="1" spans="1:7">
      <c r="A1156" s="415">
        <v>21904</v>
      </c>
      <c r="B1156" s="287" t="s">
        <v>1008</v>
      </c>
      <c r="C1156" s="323"/>
      <c r="D1156" s="323"/>
      <c r="E1156" s="342" t="str">
        <f t="shared" si="58"/>
        <v/>
      </c>
      <c r="F1156" s="262" t="str">
        <f t="shared" si="59"/>
        <v>否</v>
      </c>
      <c r="G1156" s="149" t="str">
        <f t="shared" si="60"/>
        <v>款</v>
      </c>
    </row>
    <row r="1157" ht="36" customHeight="1" spans="1:7">
      <c r="A1157" s="415">
        <v>21905</v>
      </c>
      <c r="B1157" s="287" t="s">
        <v>1009</v>
      </c>
      <c r="C1157" s="323"/>
      <c r="D1157" s="323"/>
      <c r="E1157" s="342" t="str">
        <f t="shared" si="58"/>
        <v/>
      </c>
      <c r="F1157" s="262" t="str">
        <f t="shared" si="59"/>
        <v>否</v>
      </c>
      <c r="G1157" s="149" t="str">
        <f t="shared" si="60"/>
        <v>款</v>
      </c>
    </row>
    <row r="1158" ht="36" customHeight="1" spans="1:7">
      <c r="A1158" s="415">
        <v>21906</v>
      </c>
      <c r="B1158" s="287" t="s">
        <v>1010</v>
      </c>
      <c r="C1158" s="323"/>
      <c r="D1158" s="323"/>
      <c r="E1158" s="342" t="str">
        <f t="shared" si="58"/>
        <v/>
      </c>
      <c r="F1158" s="262" t="str">
        <f t="shared" si="59"/>
        <v>否</v>
      </c>
      <c r="G1158" s="149" t="str">
        <f t="shared" si="60"/>
        <v>款</v>
      </c>
    </row>
    <row r="1159" ht="36" customHeight="1" spans="1:7">
      <c r="A1159" s="415">
        <v>21907</v>
      </c>
      <c r="B1159" s="287" t="s">
        <v>1011</v>
      </c>
      <c r="C1159" s="323"/>
      <c r="D1159" s="323"/>
      <c r="E1159" s="342" t="str">
        <f t="shared" si="58"/>
        <v/>
      </c>
      <c r="F1159" s="262" t="str">
        <f t="shared" si="59"/>
        <v>否</v>
      </c>
      <c r="G1159" s="149" t="str">
        <f t="shared" si="60"/>
        <v>款</v>
      </c>
    </row>
    <row r="1160" ht="36" customHeight="1" spans="1:7">
      <c r="A1160" s="415">
        <v>21908</v>
      </c>
      <c r="B1160" s="287" t="s">
        <v>1012</v>
      </c>
      <c r="C1160" s="323"/>
      <c r="D1160" s="323"/>
      <c r="E1160" s="342" t="str">
        <f t="shared" si="58"/>
        <v/>
      </c>
      <c r="F1160" s="262" t="str">
        <f t="shared" si="59"/>
        <v>否</v>
      </c>
      <c r="G1160" s="149" t="str">
        <f t="shared" si="60"/>
        <v>款</v>
      </c>
    </row>
    <row r="1161" ht="36" customHeight="1" spans="1:7">
      <c r="A1161" s="415">
        <v>21999</v>
      </c>
      <c r="B1161" s="287" t="s">
        <v>1013</v>
      </c>
      <c r="C1161" s="323"/>
      <c r="D1161" s="323"/>
      <c r="E1161" s="342" t="str">
        <f t="shared" si="58"/>
        <v/>
      </c>
      <c r="F1161" s="262" t="str">
        <f t="shared" si="59"/>
        <v>否</v>
      </c>
      <c r="G1161" s="149" t="str">
        <f t="shared" si="60"/>
        <v>款</v>
      </c>
    </row>
    <row r="1162" ht="36" customHeight="1" spans="1:7">
      <c r="A1162" s="415">
        <v>220</v>
      </c>
      <c r="B1162" s="287" t="s">
        <v>105</v>
      </c>
      <c r="C1162" s="323">
        <v>1104</v>
      </c>
      <c r="D1162" s="323">
        <v>1208</v>
      </c>
      <c r="E1162" s="342">
        <f t="shared" ref="E1162:E1225" si="61">IF(C1162&gt;0,D1162/C1162-1,IF(C1162&lt;0,-(D1162/C1162-1),""))</f>
        <v>0.094</v>
      </c>
      <c r="F1162" s="262" t="str">
        <f t="shared" si="59"/>
        <v>是</v>
      </c>
      <c r="G1162" s="149" t="str">
        <f t="shared" si="60"/>
        <v>类</v>
      </c>
    </row>
    <row r="1163" ht="36" customHeight="1" spans="1:7">
      <c r="A1163" s="415">
        <v>22001</v>
      </c>
      <c r="B1163" s="287" t="s">
        <v>1014</v>
      </c>
      <c r="C1163" s="323">
        <v>1032</v>
      </c>
      <c r="D1163" s="323">
        <v>1122</v>
      </c>
      <c r="E1163" s="342">
        <f t="shared" si="61"/>
        <v>0.087</v>
      </c>
      <c r="F1163" s="262" t="str">
        <f t="shared" ref="F1163:F1226" si="62">IF(LEN(A1163)=3,"是",IF(B1163&lt;&gt;"",IF(SUM(C1163:D1163)&lt;&gt;0,"是","否"),"是"))</f>
        <v>是</v>
      </c>
      <c r="G1163" s="149" t="str">
        <f t="shared" ref="G1163:G1226" si="63">IF(LEN(A1163)=3,"类",IF(LEN(A1163)=5,"款","项"))</f>
        <v>款</v>
      </c>
    </row>
    <row r="1164" ht="36" customHeight="1" spans="1:7">
      <c r="A1164" s="416">
        <v>2200101</v>
      </c>
      <c r="B1164" s="294" t="s">
        <v>139</v>
      </c>
      <c r="C1164" s="300">
        <v>800</v>
      </c>
      <c r="D1164" s="323">
        <v>872</v>
      </c>
      <c r="E1164" s="342">
        <f t="shared" si="61"/>
        <v>0.09</v>
      </c>
      <c r="F1164" s="262" t="str">
        <f t="shared" si="62"/>
        <v>是</v>
      </c>
      <c r="G1164" s="149" t="str">
        <f t="shared" si="63"/>
        <v>项</v>
      </c>
    </row>
    <row r="1165" ht="36" customHeight="1" spans="1:7">
      <c r="A1165" s="416">
        <v>2200102</v>
      </c>
      <c r="B1165" s="294" t="s">
        <v>140</v>
      </c>
      <c r="C1165" s="300"/>
      <c r="D1165" s="323"/>
      <c r="E1165" s="342" t="str">
        <f t="shared" si="61"/>
        <v/>
      </c>
      <c r="F1165" s="262" t="str">
        <f t="shared" si="62"/>
        <v>否</v>
      </c>
      <c r="G1165" s="149" t="str">
        <f t="shared" si="63"/>
        <v>项</v>
      </c>
    </row>
    <row r="1166" ht="36" customHeight="1" spans="1:7">
      <c r="A1166" s="416">
        <v>2200103</v>
      </c>
      <c r="B1166" s="294" t="s">
        <v>141</v>
      </c>
      <c r="C1166" s="300"/>
      <c r="D1166" s="323"/>
      <c r="E1166" s="342" t="str">
        <f t="shared" si="61"/>
        <v/>
      </c>
      <c r="F1166" s="262" t="str">
        <f t="shared" si="62"/>
        <v>否</v>
      </c>
      <c r="G1166" s="149" t="str">
        <f t="shared" si="63"/>
        <v>项</v>
      </c>
    </row>
    <row r="1167" ht="36" customHeight="1" spans="1:7">
      <c r="A1167" s="416">
        <v>2200104</v>
      </c>
      <c r="B1167" s="294" t="s">
        <v>1015</v>
      </c>
      <c r="C1167" s="300"/>
      <c r="D1167" s="323"/>
      <c r="E1167" s="342" t="str">
        <f t="shared" si="61"/>
        <v/>
      </c>
      <c r="F1167" s="262" t="str">
        <f t="shared" si="62"/>
        <v>否</v>
      </c>
      <c r="G1167" s="149" t="str">
        <f t="shared" si="63"/>
        <v>项</v>
      </c>
    </row>
    <row r="1168" ht="36" customHeight="1" spans="1:7">
      <c r="A1168" s="416">
        <v>2200106</v>
      </c>
      <c r="B1168" s="294" t="s">
        <v>1016</v>
      </c>
      <c r="C1168" s="300"/>
      <c r="D1168" s="323"/>
      <c r="E1168" s="342" t="str">
        <f t="shared" si="61"/>
        <v/>
      </c>
      <c r="F1168" s="262" t="str">
        <f t="shared" si="62"/>
        <v>否</v>
      </c>
      <c r="G1168" s="149" t="str">
        <f t="shared" si="63"/>
        <v>项</v>
      </c>
    </row>
    <row r="1169" ht="36" customHeight="1" spans="1:7">
      <c r="A1169" s="416">
        <v>2200107</v>
      </c>
      <c r="B1169" s="294" t="s">
        <v>1017</v>
      </c>
      <c r="C1169" s="300"/>
      <c r="D1169" s="323"/>
      <c r="E1169" s="342" t="str">
        <f t="shared" si="61"/>
        <v/>
      </c>
      <c r="F1169" s="262" t="str">
        <f t="shared" si="62"/>
        <v>否</v>
      </c>
      <c r="G1169" s="149" t="str">
        <f t="shared" si="63"/>
        <v>项</v>
      </c>
    </row>
    <row r="1170" ht="36" customHeight="1" spans="1:7">
      <c r="A1170" s="416">
        <v>2200108</v>
      </c>
      <c r="B1170" s="294" t="s">
        <v>1018</v>
      </c>
      <c r="C1170" s="300"/>
      <c r="D1170" s="323"/>
      <c r="E1170" s="342" t="str">
        <f t="shared" si="61"/>
        <v/>
      </c>
      <c r="F1170" s="262" t="str">
        <f t="shared" si="62"/>
        <v>否</v>
      </c>
      <c r="G1170" s="149" t="str">
        <f t="shared" si="63"/>
        <v>项</v>
      </c>
    </row>
    <row r="1171" ht="36" customHeight="1" spans="1:7">
      <c r="A1171" s="416">
        <v>2200109</v>
      </c>
      <c r="B1171" s="294" t="s">
        <v>1019</v>
      </c>
      <c r="C1171" s="300"/>
      <c r="D1171" s="323"/>
      <c r="E1171" s="342" t="str">
        <f t="shared" si="61"/>
        <v/>
      </c>
      <c r="F1171" s="262" t="str">
        <f t="shared" si="62"/>
        <v>否</v>
      </c>
      <c r="G1171" s="149" t="str">
        <f t="shared" si="63"/>
        <v>项</v>
      </c>
    </row>
    <row r="1172" ht="36" customHeight="1" spans="1:7">
      <c r="A1172" s="416">
        <v>2200112</v>
      </c>
      <c r="B1172" s="294" t="s">
        <v>1020</v>
      </c>
      <c r="C1172" s="300"/>
      <c r="D1172" s="323"/>
      <c r="E1172" s="342" t="str">
        <f t="shared" si="61"/>
        <v/>
      </c>
      <c r="F1172" s="262" t="str">
        <f t="shared" si="62"/>
        <v>否</v>
      </c>
      <c r="G1172" s="149" t="str">
        <f t="shared" si="63"/>
        <v>项</v>
      </c>
    </row>
    <row r="1173" ht="36" customHeight="1" spans="1:7">
      <c r="A1173" s="416">
        <v>2200113</v>
      </c>
      <c r="B1173" s="294" t="s">
        <v>1021</v>
      </c>
      <c r="C1173" s="300"/>
      <c r="D1173" s="323"/>
      <c r="E1173" s="342" t="str">
        <f t="shared" si="61"/>
        <v/>
      </c>
      <c r="F1173" s="262" t="str">
        <f t="shared" si="62"/>
        <v>否</v>
      </c>
      <c r="G1173" s="149" t="str">
        <f t="shared" si="63"/>
        <v>项</v>
      </c>
    </row>
    <row r="1174" ht="36" customHeight="1" spans="1:7">
      <c r="A1174" s="416">
        <v>2200114</v>
      </c>
      <c r="B1174" s="294" t="s">
        <v>1022</v>
      </c>
      <c r="C1174" s="300"/>
      <c r="D1174" s="323"/>
      <c r="E1174" s="342" t="str">
        <f t="shared" si="61"/>
        <v/>
      </c>
      <c r="F1174" s="262" t="str">
        <f t="shared" si="62"/>
        <v>否</v>
      </c>
      <c r="G1174" s="149" t="str">
        <f t="shared" si="63"/>
        <v>项</v>
      </c>
    </row>
    <row r="1175" ht="36" customHeight="1" spans="1:7">
      <c r="A1175" s="416">
        <v>2200115</v>
      </c>
      <c r="B1175" s="294" t="s">
        <v>1023</v>
      </c>
      <c r="C1175" s="300"/>
      <c r="D1175" s="323"/>
      <c r="E1175" s="342" t="str">
        <f t="shared" si="61"/>
        <v/>
      </c>
      <c r="F1175" s="262" t="str">
        <f t="shared" si="62"/>
        <v>否</v>
      </c>
      <c r="G1175" s="149" t="str">
        <f t="shared" si="63"/>
        <v>项</v>
      </c>
    </row>
    <row r="1176" ht="36" customHeight="1" spans="1:7">
      <c r="A1176" s="416">
        <v>2200116</v>
      </c>
      <c r="B1176" s="294" t="s">
        <v>1024</v>
      </c>
      <c r="C1176" s="300"/>
      <c r="D1176" s="323"/>
      <c r="E1176" s="342" t="str">
        <f t="shared" si="61"/>
        <v/>
      </c>
      <c r="F1176" s="262" t="str">
        <f t="shared" si="62"/>
        <v>否</v>
      </c>
      <c r="G1176" s="149" t="str">
        <f t="shared" si="63"/>
        <v>项</v>
      </c>
    </row>
    <row r="1177" ht="36" customHeight="1" spans="1:7">
      <c r="A1177" s="416">
        <v>2200119</v>
      </c>
      <c r="B1177" s="294" t="s">
        <v>1025</v>
      </c>
      <c r="C1177" s="300"/>
      <c r="D1177" s="323"/>
      <c r="E1177" s="342" t="str">
        <f t="shared" si="61"/>
        <v/>
      </c>
      <c r="F1177" s="262" t="str">
        <f t="shared" si="62"/>
        <v>否</v>
      </c>
      <c r="G1177" s="149" t="str">
        <f t="shared" si="63"/>
        <v>项</v>
      </c>
    </row>
    <row r="1178" ht="36" customHeight="1" spans="1:7">
      <c r="A1178" s="416">
        <v>2200120</v>
      </c>
      <c r="B1178" s="294" t="s">
        <v>1026</v>
      </c>
      <c r="C1178" s="300"/>
      <c r="D1178" s="323"/>
      <c r="E1178" s="342" t="str">
        <f t="shared" si="61"/>
        <v/>
      </c>
      <c r="F1178" s="262" t="str">
        <f t="shared" si="62"/>
        <v>否</v>
      </c>
      <c r="G1178" s="149" t="str">
        <f t="shared" si="63"/>
        <v>项</v>
      </c>
    </row>
    <row r="1179" ht="36" customHeight="1" spans="1:7">
      <c r="A1179" s="416">
        <v>2200121</v>
      </c>
      <c r="B1179" s="294" t="s">
        <v>1027</v>
      </c>
      <c r="C1179" s="300"/>
      <c r="D1179" s="323"/>
      <c r="E1179" s="342" t="str">
        <f t="shared" si="61"/>
        <v/>
      </c>
      <c r="F1179" s="262" t="str">
        <f t="shared" si="62"/>
        <v>否</v>
      </c>
      <c r="G1179" s="149" t="str">
        <f t="shared" si="63"/>
        <v>项</v>
      </c>
    </row>
    <row r="1180" ht="36" customHeight="1" spans="1:7">
      <c r="A1180" s="416">
        <v>2200122</v>
      </c>
      <c r="B1180" s="294" t="s">
        <v>1028</v>
      </c>
      <c r="C1180" s="300"/>
      <c r="D1180" s="323"/>
      <c r="E1180" s="342" t="str">
        <f t="shared" si="61"/>
        <v/>
      </c>
      <c r="F1180" s="262" t="str">
        <f t="shared" si="62"/>
        <v>否</v>
      </c>
      <c r="G1180" s="149" t="str">
        <f t="shared" si="63"/>
        <v>项</v>
      </c>
    </row>
    <row r="1181" ht="36" customHeight="1" spans="1:7">
      <c r="A1181" s="416">
        <v>2200123</v>
      </c>
      <c r="B1181" s="294" t="s">
        <v>1029</v>
      </c>
      <c r="C1181" s="300"/>
      <c r="D1181" s="323"/>
      <c r="E1181" s="342" t="str">
        <f t="shared" si="61"/>
        <v/>
      </c>
      <c r="F1181" s="262" t="str">
        <f t="shared" si="62"/>
        <v>否</v>
      </c>
      <c r="G1181" s="149" t="str">
        <f t="shared" si="63"/>
        <v>项</v>
      </c>
    </row>
    <row r="1182" ht="36" customHeight="1" spans="1:7">
      <c r="A1182" s="416">
        <v>2200124</v>
      </c>
      <c r="B1182" s="294" t="s">
        <v>1030</v>
      </c>
      <c r="C1182" s="300"/>
      <c r="D1182" s="323"/>
      <c r="E1182" s="342" t="str">
        <f t="shared" si="61"/>
        <v/>
      </c>
      <c r="F1182" s="262" t="str">
        <f t="shared" si="62"/>
        <v>否</v>
      </c>
      <c r="G1182" s="149" t="str">
        <f t="shared" si="63"/>
        <v>项</v>
      </c>
    </row>
    <row r="1183" ht="36" customHeight="1" spans="1:7">
      <c r="A1183" s="416">
        <v>2200125</v>
      </c>
      <c r="B1183" s="294" t="s">
        <v>1031</v>
      </c>
      <c r="C1183" s="300"/>
      <c r="D1183" s="323"/>
      <c r="E1183" s="342" t="str">
        <f t="shared" si="61"/>
        <v/>
      </c>
      <c r="F1183" s="262" t="str">
        <f t="shared" si="62"/>
        <v>否</v>
      </c>
      <c r="G1183" s="149" t="str">
        <f t="shared" si="63"/>
        <v>项</v>
      </c>
    </row>
    <row r="1184" ht="36" customHeight="1" spans="1:7">
      <c r="A1184" s="416">
        <v>2200126</v>
      </c>
      <c r="B1184" s="294" t="s">
        <v>1032</v>
      </c>
      <c r="C1184" s="300"/>
      <c r="D1184" s="323"/>
      <c r="E1184" s="342" t="str">
        <f t="shared" si="61"/>
        <v/>
      </c>
      <c r="F1184" s="262" t="str">
        <f t="shared" si="62"/>
        <v>否</v>
      </c>
      <c r="G1184" s="149" t="str">
        <f t="shared" si="63"/>
        <v>项</v>
      </c>
    </row>
    <row r="1185" ht="36" customHeight="1" spans="1:7">
      <c r="A1185" s="416">
        <v>2200127</v>
      </c>
      <c r="B1185" s="294" t="s">
        <v>1033</v>
      </c>
      <c r="C1185" s="300"/>
      <c r="D1185" s="323"/>
      <c r="E1185" s="342" t="str">
        <f t="shared" si="61"/>
        <v/>
      </c>
      <c r="F1185" s="262" t="str">
        <f t="shared" si="62"/>
        <v>否</v>
      </c>
      <c r="G1185" s="149" t="str">
        <f t="shared" si="63"/>
        <v>项</v>
      </c>
    </row>
    <row r="1186" ht="36" customHeight="1" spans="1:7">
      <c r="A1186" s="416">
        <v>2200128</v>
      </c>
      <c r="B1186" s="294" t="s">
        <v>1034</v>
      </c>
      <c r="C1186" s="300"/>
      <c r="D1186" s="323"/>
      <c r="E1186" s="342" t="str">
        <f t="shared" si="61"/>
        <v/>
      </c>
      <c r="F1186" s="262" t="str">
        <f t="shared" si="62"/>
        <v>否</v>
      </c>
      <c r="G1186" s="149" t="str">
        <f t="shared" si="63"/>
        <v>项</v>
      </c>
    </row>
    <row r="1187" ht="36" customHeight="1" spans="1:7">
      <c r="A1187" s="416">
        <v>2200129</v>
      </c>
      <c r="B1187" s="294" t="s">
        <v>1035</v>
      </c>
      <c r="C1187" s="300"/>
      <c r="D1187" s="323"/>
      <c r="E1187" s="342" t="str">
        <f t="shared" si="61"/>
        <v/>
      </c>
      <c r="F1187" s="262" t="str">
        <f t="shared" si="62"/>
        <v>否</v>
      </c>
      <c r="G1187" s="149" t="str">
        <f t="shared" si="63"/>
        <v>项</v>
      </c>
    </row>
    <row r="1188" ht="36" customHeight="1" spans="1:7">
      <c r="A1188" s="416">
        <v>2200150</v>
      </c>
      <c r="B1188" s="294" t="s">
        <v>148</v>
      </c>
      <c r="C1188" s="300">
        <v>232</v>
      </c>
      <c r="D1188" s="323">
        <v>250</v>
      </c>
      <c r="E1188" s="342">
        <f t="shared" si="61"/>
        <v>0.078</v>
      </c>
      <c r="F1188" s="262" t="str">
        <f t="shared" si="62"/>
        <v>是</v>
      </c>
      <c r="G1188" s="149" t="str">
        <f t="shared" si="63"/>
        <v>项</v>
      </c>
    </row>
    <row r="1189" ht="36" customHeight="1" spans="1:7">
      <c r="A1189" s="416">
        <v>2200199</v>
      </c>
      <c r="B1189" s="294" t="s">
        <v>1036</v>
      </c>
      <c r="C1189" s="300"/>
      <c r="D1189" s="323"/>
      <c r="E1189" s="342" t="str">
        <f t="shared" si="61"/>
        <v/>
      </c>
      <c r="F1189" s="262" t="str">
        <f t="shared" si="62"/>
        <v>否</v>
      </c>
      <c r="G1189" s="149" t="str">
        <f t="shared" si="63"/>
        <v>项</v>
      </c>
    </row>
    <row r="1190" ht="36" customHeight="1" spans="1:7">
      <c r="A1190" s="415">
        <v>22005</v>
      </c>
      <c r="B1190" s="287" t="s">
        <v>1037</v>
      </c>
      <c r="C1190" s="323">
        <v>72</v>
      </c>
      <c r="D1190" s="323">
        <v>86</v>
      </c>
      <c r="E1190" s="342">
        <f t="shared" si="61"/>
        <v>0.194</v>
      </c>
      <c r="F1190" s="262" t="str">
        <f t="shared" si="62"/>
        <v>是</v>
      </c>
      <c r="G1190" s="149" t="str">
        <f t="shared" si="63"/>
        <v>款</v>
      </c>
    </row>
    <row r="1191" ht="36" customHeight="1" spans="1:7">
      <c r="A1191" s="416">
        <v>2200501</v>
      </c>
      <c r="B1191" s="294" t="s">
        <v>139</v>
      </c>
      <c r="C1191" s="300"/>
      <c r="D1191" s="323"/>
      <c r="E1191" s="342" t="str">
        <f t="shared" si="61"/>
        <v/>
      </c>
      <c r="F1191" s="262" t="str">
        <f t="shared" si="62"/>
        <v>否</v>
      </c>
      <c r="G1191" s="149" t="str">
        <f t="shared" si="63"/>
        <v>项</v>
      </c>
    </row>
    <row r="1192" ht="36" customHeight="1" spans="1:7">
      <c r="A1192" s="416">
        <v>2200502</v>
      </c>
      <c r="B1192" s="294" t="s">
        <v>140</v>
      </c>
      <c r="C1192" s="300"/>
      <c r="D1192" s="323"/>
      <c r="E1192" s="342" t="str">
        <f t="shared" si="61"/>
        <v/>
      </c>
      <c r="F1192" s="262" t="str">
        <f t="shared" si="62"/>
        <v>否</v>
      </c>
      <c r="G1192" s="149" t="str">
        <f t="shared" si="63"/>
        <v>项</v>
      </c>
    </row>
    <row r="1193" ht="36" customHeight="1" spans="1:7">
      <c r="A1193" s="416">
        <v>2200503</v>
      </c>
      <c r="B1193" s="294" t="s">
        <v>141</v>
      </c>
      <c r="C1193" s="300"/>
      <c r="D1193" s="323"/>
      <c r="E1193" s="342" t="str">
        <f t="shared" si="61"/>
        <v/>
      </c>
      <c r="F1193" s="262" t="str">
        <f t="shared" si="62"/>
        <v>否</v>
      </c>
      <c r="G1193" s="149" t="str">
        <f t="shared" si="63"/>
        <v>项</v>
      </c>
    </row>
    <row r="1194" ht="36" customHeight="1" spans="1:7">
      <c r="A1194" s="416">
        <v>2200504</v>
      </c>
      <c r="B1194" s="294" t="s">
        <v>1038</v>
      </c>
      <c r="C1194" s="300">
        <v>72</v>
      </c>
      <c r="D1194" s="323">
        <v>86</v>
      </c>
      <c r="E1194" s="342">
        <f t="shared" si="61"/>
        <v>0.194</v>
      </c>
      <c r="F1194" s="262" t="str">
        <f t="shared" si="62"/>
        <v>是</v>
      </c>
      <c r="G1194" s="149" t="str">
        <f t="shared" si="63"/>
        <v>项</v>
      </c>
    </row>
    <row r="1195" ht="36" customHeight="1" spans="1:7">
      <c r="A1195" s="416">
        <v>2200506</v>
      </c>
      <c r="B1195" s="294" t="s">
        <v>1039</v>
      </c>
      <c r="C1195" s="300"/>
      <c r="D1195" s="323"/>
      <c r="E1195" s="342" t="str">
        <f t="shared" si="61"/>
        <v/>
      </c>
      <c r="F1195" s="262" t="str">
        <f t="shared" si="62"/>
        <v>否</v>
      </c>
      <c r="G1195" s="149" t="str">
        <f t="shared" si="63"/>
        <v>项</v>
      </c>
    </row>
    <row r="1196" ht="36" customHeight="1" spans="1:7">
      <c r="A1196" s="416">
        <v>2200507</v>
      </c>
      <c r="B1196" s="294" t="s">
        <v>1040</v>
      </c>
      <c r="C1196" s="300"/>
      <c r="D1196" s="323"/>
      <c r="E1196" s="342" t="str">
        <f t="shared" si="61"/>
        <v/>
      </c>
      <c r="F1196" s="262" t="str">
        <f t="shared" si="62"/>
        <v>否</v>
      </c>
      <c r="G1196" s="149" t="str">
        <f t="shared" si="63"/>
        <v>项</v>
      </c>
    </row>
    <row r="1197" ht="36" customHeight="1" spans="1:7">
      <c r="A1197" s="416">
        <v>2200508</v>
      </c>
      <c r="B1197" s="294" t="s">
        <v>1041</v>
      </c>
      <c r="C1197" s="300"/>
      <c r="D1197" s="323"/>
      <c r="E1197" s="342" t="str">
        <f t="shared" si="61"/>
        <v/>
      </c>
      <c r="F1197" s="262" t="str">
        <f t="shared" si="62"/>
        <v>否</v>
      </c>
      <c r="G1197" s="149" t="str">
        <f t="shared" si="63"/>
        <v>项</v>
      </c>
    </row>
    <row r="1198" ht="36" customHeight="1" spans="1:7">
      <c r="A1198" s="416">
        <v>2200509</v>
      </c>
      <c r="B1198" s="294" t="s">
        <v>1042</v>
      </c>
      <c r="C1198" s="300"/>
      <c r="D1198" s="323"/>
      <c r="E1198" s="342" t="str">
        <f t="shared" si="61"/>
        <v/>
      </c>
      <c r="F1198" s="262" t="str">
        <f t="shared" si="62"/>
        <v>否</v>
      </c>
      <c r="G1198" s="149" t="str">
        <f t="shared" si="63"/>
        <v>项</v>
      </c>
    </row>
    <row r="1199" ht="36" customHeight="1" spans="1:7">
      <c r="A1199" s="416">
        <v>2200510</v>
      </c>
      <c r="B1199" s="294" t="s">
        <v>1043</v>
      </c>
      <c r="C1199" s="300"/>
      <c r="D1199" s="323"/>
      <c r="E1199" s="342" t="str">
        <f t="shared" si="61"/>
        <v/>
      </c>
      <c r="F1199" s="262" t="str">
        <f t="shared" si="62"/>
        <v>否</v>
      </c>
      <c r="G1199" s="149" t="str">
        <f t="shared" si="63"/>
        <v>项</v>
      </c>
    </row>
    <row r="1200" ht="36" customHeight="1" spans="1:7">
      <c r="A1200" s="416">
        <v>2200511</v>
      </c>
      <c r="B1200" s="294" t="s">
        <v>1044</v>
      </c>
      <c r="C1200" s="300"/>
      <c r="D1200" s="323"/>
      <c r="E1200" s="342" t="str">
        <f t="shared" si="61"/>
        <v/>
      </c>
      <c r="F1200" s="262" t="str">
        <f t="shared" si="62"/>
        <v>否</v>
      </c>
      <c r="G1200" s="149" t="str">
        <f t="shared" si="63"/>
        <v>项</v>
      </c>
    </row>
    <row r="1201" ht="36" customHeight="1" spans="1:7">
      <c r="A1201" s="416">
        <v>2200512</v>
      </c>
      <c r="B1201" s="294" t="s">
        <v>1045</v>
      </c>
      <c r="C1201" s="300"/>
      <c r="D1201" s="323"/>
      <c r="E1201" s="342" t="str">
        <f t="shared" si="61"/>
        <v/>
      </c>
      <c r="F1201" s="262" t="str">
        <f t="shared" si="62"/>
        <v>否</v>
      </c>
      <c r="G1201" s="149" t="str">
        <f t="shared" si="63"/>
        <v>项</v>
      </c>
    </row>
    <row r="1202" ht="36" customHeight="1" spans="1:7">
      <c r="A1202" s="416">
        <v>2200513</v>
      </c>
      <c r="B1202" s="294" t="s">
        <v>1046</v>
      </c>
      <c r="C1202" s="300"/>
      <c r="D1202" s="323"/>
      <c r="E1202" s="342" t="str">
        <f t="shared" si="61"/>
        <v/>
      </c>
      <c r="F1202" s="262" t="str">
        <f t="shared" si="62"/>
        <v>否</v>
      </c>
      <c r="G1202" s="149" t="str">
        <f t="shared" si="63"/>
        <v>项</v>
      </c>
    </row>
    <row r="1203" ht="36" customHeight="1" spans="1:7">
      <c r="A1203" s="416">
        <v>2200514</v>
      </c>
      <c r="B1203" s="294" t="s">
        <v>1047</v>
      </c>
      <c r="C1203" s="300"/>
      <c r="D1203" s="323"/>
      <c r="E1203" s="342" t="str">
        <f t="shared" si="61"/>
        <v/>
      </c>
      <c r="F1203" s="262" t="str">
        <f t="shared" si="62"/>
        <v>否</v>
      </c>
      <c r="G1203" s="149" t="str">
        <f t="shared" si="63"/>
        <v>项</v>
      </c>
    </row>
    <row r="1204" ht="36" customHeight="1" spans="1:7">
      <c r="A1204" s="416">
        <v>2200599</v>
      </c>
      <c r="B1204" s="294" t="s">
        <v>1048</v>
      </c>
      <c r="C1204" s="300"/>
      <c r="D1204" s="323"/>
      <c r="E1204" s="342" t="str">
        <f t="shared" si="61"/>
        <v/>
      </c>
      <c r="F1204" s="262" t="str">
        <f t="shared" si="62"/>
        <v>否</v>
      </c>
      <c r="G1204" s="149" t="str">
        <f t="shared" si="63"/>
        <v>项</v>
      </c>
    </row>
    <row r="1205" ht="36" customHeight="1" spans="1:7">
      <c r="A1205" s="415">
        <v>22099</v>
      </c>
      <c r="B1205" s="287" t="s">
        <v>1049</v>
      </c>
      <c r="C1205" s="323"/>
      <c r="D1205" s="323"/>
      <c r="E1205" s="342" t="str">
        <f t="shared" si="61"/>
        <v/>
      </c>
      <c r="F1205" s="262" t="str">
        <f t="shared" si="62"/>
        <v>否</v>
      </c>
      <c r="G1205" s="149" t="str">
        <f t="shared" si="63"/>
        <v>款</v>
      </c>
    </row>
    <row r="1206" ht="36" customHeight="1" spans="1:7">
      <c r="A1206" s="292">
        <v>2209999</v>
      </c>
      <c r="B1206" s="294" t="s">
        <v>1050</v>
      </c>
      <c r="C1206" s="300"/>
      <c r="D1206" s="323"/>
      <c r="E1206" s="342" t="str">
        <f t="shared" si="61"/>
        <v/>
      </c>
      <c r="F1206" s="262" t="str">
        <f t="shared" si="62"/>
        <v>否</v>
      </c>
      <c r="G1206" s="149" t="str">
        <f t="shared" si="63"/>
        <v>项</v>
      </c>
    </row>
    <row r="1207" ht="36" customHeight="1" spans="1:7">
      <c r="A1207" s="296" t="s">
        <v>1051</v>
      </c>
      <c r="B1207" s="422" t="s">
        <v>283</v>
      </c>
      <c r="C1207" s="423"/>
      <c r="D1207" s="323"/>
      <c r="E1207" s="342" t="str">
        <f t="shared" si="61"/>
        <v/>
      </c>
      <c r="F1207" s="262" t="str">
        <f t="shared" si="62"/>
        <v>否</v>
      </c>
      <c r="G1207" s="149" t="str">
        <f t="shared" si="63"/>
        <v>项</v>
      </c>
    </row>
    <row r="1208" ht="36" customHeight="1" spans="1:7">
      <c r="A1208" s="415">
        <v>221</v>
      </c>
      <c r="B1208" s="287" t="s">
        <v>107</v>
      </c>
      <c r="C1208" s="323">
        <v>7581</v>
      </c>
      <c r="D1208" s="323">
        <v>8142</v>
      </c>
      <c r="E1208" s="342">
        <f t="shared" si="61"/>
        <v>0.074</v>
      </c>
      <c r="F1208" s="262" t="str">
        <f t="shared" si="62"/>
        <v>是</v>
      </c>
      <c r="G1208" s="149" t="str">
        <f t="shared" si="63"/>
        <v>类</v>
      </c>
    </row>
    <row r="1209" ht="36" customHeight="1" spans="1:7">
      <c r="A1209" s="415">
        <v>22101</v>
      </c>
      <c r="B1209" s="287" t="s">
        <v>1052</v>
      </c>
      <c r="C1209" s="323"/>
      <c r="D1209" s="323"/>
      <c r="E1209" s="342" t="str">
        <f t="shared" si="61"/>
        <v/>
      </c>
      <c r="F1209" s="262" t="str">
        <f t="shared" si="62"/>
        <v>否</v>
      </c>
      <c r="G1209" s="149" t="str">
        <f t="shared" si="63"/>
        <v>款</v>
      </c>
    </row>
    <row r="1210" ht="36" customHeight="1" spans="1:7">
      <c r="A1210" s="416">
        <v>2210101</v>
      </c>
      <c r="B1210" s="294" t="s">
        <v>1053</v>
      </c>
      <c r="C1210" s="300"/>
      <c r="D1210" s="323"/>
      <c r="E1210" s="342" t="str">
        <f t="shared" si="61"/>
        <v/>
      </c>
      <c r="F1210" s="262" t="str">
        <f t="shared" si="62"/>
        <v>否</v>
      </c>
      <c r="G1210" s="149" t="str">
        <f t="shared" si="63"/>
        <v>项</v>
      </c>
    </row>
    <row r="1211" ht="36" customHeight="1" spans="1:7">
      <c r="A1211" s="416">
        <v>2210102</v>
      </c>
      <c r="B1211" s="294" t="s">
        <v>1054</v>
      </c>
      <c r="C1211" s="300"/>
      <c r="D1211" s="323"/>
      <c r="E1211" s="342" t="str">
        <f t="shared" si="61"/>
        <v/>
      </c>
      <c r="F1211" s="262" t="str">
        <f t="shared" si="62"/>
        <v>否</v>
      </c>
      <c r="G1211" s="149" t="str">
        <f t="shared" si="63"/>
        <v>项</v>
      </c>
    </row>
    <row r="1212" ht="36" customHeight="1" spans="1:7">
      <c r="A1212" s="416">
        <v>2210103</v>
      </c>
      <c r="B1212" s="294" t="s">
        <v>1055</v>
      </c>
      <c r="C1212" s="300"/>
      <c r="D1212" s="323"/>
      <c r="E1212" s="342" t="str">
        <f t="shared" si="61"/>
        <v/>
      </c>
      <c r="F1212" s="262" t="str">
        <f t="shared" si="62"/>
        <v>否</v>
      </c>
      <c r="G1212" s="149" t="str">
        <f t="shared" si="63"/>
        <v>项</v>
      </c>
    </row>
    <row r="1213" ht="36" customHeight="1" spans="1:7">
      <c r="A1213" s="416">
        <v>2210104</v>
      </c>
      <c r="B1213" s="294" t="s">
        <v>1056</v>
      </c>
      <c r="C1213" s="300"/>
      <c r="D1213" s="323"/>
      <c r="E1213" s="342" t="str">
        <f t="shared" si="61"/>
        <v/>
      </c>
      <c r="F1213" s="262" t="str">
        <f t="shared" si="62"/>
        <v>否</v>
      </c>
      <c r="G1213" s="149" t="str">
        <f t="shared" si="63"/>
        <v>项</v>
      </c>
    </row>
    <row r="1214" ht="36" customHeight="1" spans="1:7">
      <c r="A1214" s="416">
        <v>2210105</v>
      </c>
      <c r="B1214" s="294" t="s">
        <v>1057</v>
      </c>
      <c r="C1214" s="300"/>
      <c r="D1214" s="323"/>
      <c r="E1214" s="342" t="str">
        <f t="shared" si="61"/>
        <v/>
      </c>
      <c r="F1214" s="262" t="str">
        <f t="shared" si="62"/>
        <v>否</v>
      </c>
      <c r="G1214" s="149" t="str">
        <f t="shared" si="63"/>
        <v>项</v>
      </c>
    </row>
    <row r="1215" ht="36" customHeight="1" spans="1:7">
      <c r="A1215" s="416">
        <v>2210106</v>
      </c>
      <c r="B1215" s="294" t="s">
        <v>1058</v>
      </c>
      <c r="C1215" s="300"/>
      <c r="D1215" s="323"/>
      <c r="E1215" s="342" t="str">
        <f t="shared" si="61"/>
        <v/>
      </c>
      <c r="F1215" s="262" t="str">
        <f t="shared" si="62"/>
        <v>否</v>
      </c>
      <c r="G1215" s="149" t="str">
        <f t="shared" si="63"/>
        <v>项</v>
      </c>
    </row>
    <row r="1216" ht="36" customHeight="1" spans="1:7">
      <c r="A1216" s="416">
        <v>2210107</v>
      </c>
      <c r="B1216" s="294" t="s">
        <v>1059</v>
      </c>
      <c r="C1216" s="300"/>
      <c r="D1216" s="323"/>
      <c r="E1216" s="342" t="str">
        <f t="shared" si="61"/>
        <v/>
      </c>
      <c r="F1216" s="262" t="str">
        <f t="shared" si="62"/>
        <v>否</v>
      </c>
      <c r="G1216" s="149" t="str">
        <f t="shared" si="63"/>
        <v>项</v>
      </c>
    </row>
    <row r="1217" ht="36" customHeight="1" spans="1:7">
      <c r="A1217" s="416">
        <v>2210108</v>
      </c>
      <c r="B1217" s="294" t="s">
        <v>1060</v>
      </c>
      <c r="C1217" s="300"/>
      <c r="D1217" s="323"/>
      <c r="E1217" s="342" t="str">
        <f t="shared" si="61"/>
        <v/>
      </c>
      <c r="F1217" s="262" t="str">
        <f t="shared" si="62"/>
        <v>否</v>
      </c>
      <c r="G1217" s="149" t="str">
        <f t="shared" si="63"/>
        <v>项</v>
      </c>
    </row>
    <row r="1218" ht="36" customHeight="1" spans="1:7">
      <c r="A1218" s="416">
        <v>2210109</v>
      </c>
      <c r="B1218" s="294" t="s">
        <v>1061</v>
      </c>
      <c r="C1218" s="300"/>
      <c r="D1218" s="323"/>
      <c r="E1218" s="342" t="str">
        <f t="shared" si="61"/>
        <v/>
      </c>
      <c r="F1218" s="262" t="str">
        <f t="shared" si="62"/>
        <v>否</v>
      </c>
      <c r="G1218" s="149" t="str">
        <f t="shared" si="63"/>
        <v>项</v>
      </c>
    </row>
    <row r="1219" ht="36" customHeight="1" spans="1:7">
      <c r="A1219" s="416">
        <v>2210199</v>
      </c>
      <c r="B1219" s="294" t="s">
        <v>1062</v>
      </c>
      <c r="C1219" s="300"/>
      <c r="D1219" s="323"/>
      <c r="E1219" s="342" t="str">
        <f t="shared" si="61"/>
        <v/>
      </c>
      <c r="F1219" s="262" t="str">
        <f t="shared" si="62"/>
        <v>否</v>
      </c>
      <c r="G1219" s="149" t="str">
        <f t="shared" si="63"/>
        <v>项</v>
      </c>
    </row>
    <row r="1220" ht="36" customHeight="1" spans="1:7">
      <c r="A1220" s="415">
        <v>22102</v>
      </c>
      <c r="B1220" s="287" t="s">
        <v>1063</v>
      </c>
      <c r="C1220" s="323">
        <v>7581</v>
      </c>
      <c r="D1220" s="323">
        <v>8142</v>
      </c>
      <c r="E1220" s="342">
        <f t="shared" si="61"/>
        <v>0.074</v>
      </c>
      <c r="F1220" s="262" t="str">
        <f t="shared" si="62"/>
        <v>是</v>
      </c>
      <c r="G1220" s="149" t="str">
        <f t="shared" si="63"/>
        <v>款</v>
      </c>
    </row>
    <row r="1221" ht="36" customHeight="1" spans="1:7">
      <c r="A1221" s="416">
        <v>2210201</v>
      </c>
      <c r="B1221" s="294" t="s">
        <v>1064</v>
      </c>
      <c r="C1221" s="300">
        <v>7581</v>
      </c>
      <c r="D1221" s="323">
        <v>8142</v>
      </c>
      <c r="E1221" s="342">
        <f t="shared" si="61"/>
        <v>0.074</v>
      </c>
      <c r="F1221" s="262" t="str">
        <f t="shared" si="62"/>
        <v>是</v>
      </c>
      <c r="G1221" s="149" t="str">
        <f t="shared" si="63"/>
        <v>项</v>
      </c>
    </row>
    <row r="1222" ht="36" customHeight="1" spans="1:7">
      <c r="A1222" s="416">
        <v>2210202</v>
      </c>
      <c r="B1222" s="294" t="s">
        <v>1065</v>
      </c>
      <c r="C1222" s="300"/>
      <c r="D1222" s="323"/>
      <c r="E1222" s="342" t="str">
        <f t="shared" si="61"/>
        <v/>
      </c>
      <c r="F1222" s="262" t="str">
        <f t="shared" si="62"/>
        <v>否</v>
      </c>
      <c r="G1222" s="149" t="str">
        <f t="shared" si="63"/>
        <v>项</v>
      </c>
    </row>
    <row r="1223" ht="36" customHeight="1" spans="1:7">
      <c r="A1223" s="416">
        <v>2210203</v>
      </c>
      <c r="B1223" s="294" t="s">
        <v>1066</v>
      </c>
      <c r="C1223" s="300"/>
      <c r="D1223" s="323"/>
      <c r="E1223" s="342" t="str">
        <f t="shared" si="61"/>
        <v/>
      </c>
      <c r="F1223" s="262" t="str">
        <f t="shared" si="62"/>
        <v>否</v>
      </c>
      <c r="G1223" s="149" t="str">
        <f t="shared" si="63"/>
        <v>项</v>
      </c>
    </row>
    <row r="1224" ht="36" customHeight="1" spans="1:7">
      <c r="A1224" s="415">
        <v>22103</v>
      </c>
      <c r="B1224" s="287" t="s">
        <v>1067</v>
      </c>
      <c r="C1224" s="323"/>
      <c r="D1224" s="323"/>
      <c r="E1224" s="342" t="str">
        <f t="shared" si="61"/>
        <v/>
      </c>
      <c r="F1224" s="262" t="str">
        <f t="shared" si="62"/>
        <v>否</v>
      </c>
      <c r="G1224" s="149" t="str">
        <f t="shared" si="63"/>
        <v>款</v>
      </c>
    </row>
    <row r="1225" ht="36" customHeight="1" spans="1:7">
      <c r="A1225" s="416">
        <v>2210301</v>
      </c>
      <c r="B1225" s="294" t="s">
        <v>1068</v>
      </c>
      <c r="C1225" s="300"/>
      <c r="D1225" s="323"/>
      <c r="E1225" s="342" t="str">
        <f t="shared" si="61"/>
        <v/>
      </c>
      <c r="F1225" s="262" t="str">
        <f t="shared" si="62"/>
        <v>否</v>
      </c>
      <c r="G1225" s="149" t="str">
        <f t="shared" si="63"/>
        <v>项</v>
      </c>
    </row>
    <row r="1226" ht="36" customHeight="1" spans="1:7">
      <c r="A1226" s="416">
        <v>2210302</v>
      </c>
      <c r="B1226" s="294" t="s">
        <v>1069</v>
      </c>
      <c r="C1226" s="300"/>
      <c r="D1226" s="323"/>
      <c r="E1226" s="342" t="str">
        <f t="shared" ref="E1226:E1289" si="64">IF(C1226&gt;0,D1226/C1226-1,IF(C1226&lt;0,-(D1226/C1226-1),""))</f>
        <v/>
      </c>
      <c r="F1226" s="262" t="str">
        <f t="shared" si="62"/>
        <v>否</v>
      </c>
      <c r="G1226" s="149" t="str">
        <f t="shared" si="63"/>
        <v>项</v>
      </c>
    </row>
    <row r="1227" ht="36" customHeight="1" spans="1:7">
      <c r="A1227" s="416">
        <v>2210399</v>
      </c>
      <c r="B1227" s="294" t="s">
        <v>1070</v>
      </c>
      <c r="C1227" s="300"/>
      <c r="D1227" s="323"/>
      <c r="E1227" s="342" t="str">
        <f t="shared" si="64"/>
        <v/>
      </c>
      <c r="F1227" s="262" t="str">
        <f t="shared" ref="F1227:F1290" si="65">IF(LEN(A1227)=3,"是",IF(B1227&lt;&gt;"",IF(SUM(C1227:D1227)&lt;&gt;0,"是","否"),"是"))</f>
        <v>否</v>
      </c>
      <c r="G1227" s="149" t="str">
        <f t="shared" ref="G1227:G1290" si="66">IF(LEN(A1227)=3,"类",IF(LEN(A1227)=5,"款","项"))</f>
        <v>项</v>
      </c>
    </row>
    <row r="1228" ht="36" customHeight="1" spans="1:7">
      <c r="A1228" s="421" t="s">
        <v>1071</v>
      </c>
      <c r="B1228" s="422" t="s">
        <v>283</v>
      </c>
      <c r="C1228" s="423"/>
      <c r="D1228" s="323"/>
      <c r="E1228" s="342" t="str">
        <f t="shared" si="64"/>
        <v/>
      </c>
      <c r="F1228" s="262" t="str">
        <f t="shared" si="65"/>
        <v>否</v>
      </c>
      <c r="G1228" s="149" t="str">
        <f t="shared" si="66"/>
        <v>项</v>
      </c>
    </row>
    <row r="1229" ht="36" customHeight="1" spans="1:7">
      <c r="A1229" s="415">
        <v>222</v>
      </c>
      <c r="B1229" s="287" t="s">
        <v>109</v>
      </c>
      <c r="C1229" s="323">
        <v>132</v>
      </c>
      <c r="D1229" s="323">
        <v>86</v>
      </c>
      <c r="E1229" s="342">
        <f t="shared" si="64"/>
        <v>-0.348</v>
      </c>
      <c r="F1229" s="262" t="str">
        <f t="shared" si="65"/>
        <v>是</v>
      </c>
      <c r="G1229" s="149" t="str">
        <f t="shared" si="66"/>
        <v>类</v>
      </c>
    </row>
    <row r="1230" ht="36" customHeight="1" spans="1:7">
      <c r="A1230" s="415">
        <v>22201</v>
      </c>
      <c r="B1230" s="287" t="s">
        <v>1072</v>
      </c>
      <c r="C1230" s="323">
        <v>132</v>
      </c>
      <c r="D1230" s="323">
        <v>86</v>
      </c>
      <c r="E1230" s="342">
        <f t="shared" si="64"/>
        <v>-0.348</v>
      </c>
      <c r="F1230" s="262" t="str">
        <f t="shared" si="65"/>
        <v>是</v>
      </c>
      <c r="G1230" s="149" t="str">
        <f t="shared" si="66"/>
        <v>款</v>
      </c>
    </row>
    <row r="1231" ht="36" customHeight="1" spans="1:7">
      <c r="A1231" s="416">
        <v>2220101</v>
      </c>
      <c r="B1231" s="294" t="s">
        <v>139</v>
      </c>
      <c r="C1231" s="300"/>
      <c r="D1231" s="323"/>
      <c r="E1231" s="342" t="str">
        <f t="shared" si="64"/>
        <v/>
      </c>
      <c r="F1231" s="262" t="str">
        <f t="shared" si="65"/>
        <v>否</v>
      </c>
      <c r="G1231" s="149" t="str">
        <f t="shared" si="66"/>
        <v>项</v>
      </c>
    </row>
    <row r="1232" ht="36" customHeight="1" spans="1:7">
      <c r="A1232" s="416">
        <v>2220102</v>
      </c>
      <c r="B1232" s="294" t="s">
        <v>140</v>
      </c>
      <c r="C1232" s="300"/>
      <c r="D1232" s="323"/>
      <c r="E1232" s="342" t="str">
        <f t="shared" si="64"/>
        <v/>
      </c>
      <c r="F1232" s="262" t="str">
        <f t="shared" si="65"/>
        <v>否</v>
      </c>
      <c r="G1232" s="149" t="str">
        <f t="shared" si="66"/>
        <v>项</v>
      </c>
    </row>
    <row r="1233" ht="36" customHeight="1" spans="1:7">
      <c r="A1233" s="416">
        <v>2220103</v>
      </c>
      <c r="B1233" s="294" t="s">
        <v>141</v>
      </c>
      <c r="C1233" s="300"/>
      <c r="D1233" s="323"/>
      <c r="E1233" s="342" t="str">
        <f t="shared" si="64"/>
        <v/>
      </c>
      <c r="F1233" s="262" t="str">
        <f t="shared" si="65"/>
        <v>否</v>
      </c>
      <c r="G1233" s="149" t="str">
        <f t="shared" si="66"/>
        <v>项</v>
      </c>
    </row>
    <row r="1234" ht="36" customHeight="1" spans="1:7">
      <c r="A1234" s="416">
        <v>2220104</v>
      </c>
      <c r="B1234" s="294" t="s">
        <v>1073</v>
      </c>
      <c r="C1234" s="300"/>
      <c r="D1234" s="323"/>
      <c r="E1234" s="342" t="str">
        <f t="shared" si="64"/>
        <v/>
      </c>
      <c r="F1234" s="262" t="str">
        <f t="shared" si="65"/>
        <v>否</v>
      </c>
      <c r="G1234" s="149" t="str">
        <f t="shared" si="66"/>
        <v>项</v>
      </c>
    </row>
    <row r="1235" ht="36" customHeight="1" spans="1:7">
      <c r="A1235" s="416">
        <v>2220105</v>
      </c>
      <c r="B1235" s="294" t="s">
        <v>1074</v>
      </c>
      <c r="C1235" s="300"/>
      <c r="D1235" s="323"/>
      <c r="E1235" s="342" t="str">
        <f t="shared" si="64"/>
        <v/>
      </c>
      <c r="F1235" s="262" t="str">
        <f t="shared" si="65"/>
        <v>否</v>
      </c>
      <c r="G1235" s="149" t="str">
        <f t="shared" si="66"/>
        <v>项</v>
      </c>
    </row>
    <row r="1236" ht="36" customHeight="1" spans="1:7">
      <c r="A1236" s="416">
        <v>2220106</v>
      </c>
      <c r="B1236" s="294" t="s">
        <v>1075</v>
      </c>
      <c r="C1236" s="300"/>
      <c r="D1236" s="323"/>
      <c r="E1236" s="342" t="str">
        <f t="shared" si="64"/>
        <v/>
      </c>
      <c r="F1236" s="262" t="str">
        <f t="shared" si="65"/>
        <v>否</v>
      </c>
      <c r="G1236" s="149" t="str">
        <f t="shared" si="66"/>
        <v>项</v>
      </c>
    </row>
    <row r="1237" ht="36" customHeight="1" spans="1:7">
      <c r="A1237" s="416">
        <v>2220107</v>
      </c>
      <c r="B1237" s="294" t="s">
        <v>1076</v>
      </c>
      <c r="C1237" s="300"/>
      <c r="D1237" s="323"/>
      <c r="E1237" s="342" t="str">
        <f t="shared" si="64"/>
        <v/>
      </c>
      <c r="F1237" s="262" t="str">
        <f t="shared" si="65"/>
        <v>否</v>
      </c>
      <c r="G1237" s="149" t="str">
        <f t="shared" si="66"/>
        <v>项</v>
      </c>
    </row>
    <row r="1238" ht="36" customHeight="1" spans="1:7">
      <c r="A1238" s="416">
        <v>2220112</v>
      </c>
      <c r="B1238" s="294" t="s">
        <v>1077</v>
      </c>
      <c r="C1238" s="300">
        <v>12</v>
      </c>
      <c r="D1238" s="323">
        <v>20</v>
      </c>
      <c r="E1238" s="342">
        <f t="shared" si="64"/>
        <v>0.667</v>
      </c>
      <c r="F1238" s="262" t="str">
        <f t="shared" si="65"/>
        <v>是</v>
      </c>
      <c r="G1238" s="149" t="str">
        <f t="shared" si="66"/>
        <v>项</v>
      </c>
    </row>
    <row r="1239" ht="36" customHeight="1" spans="1:7">
      <c r="A1239" s="416">
        <v>2220113</v>
      </c>
      <c r="B1239" s="294" t="s">
        <v>1078</v>
      </c>
      <c r="C1239" s="300"/>
      <c r="D1239" s="323"/>
      <c r="E1239" s="342" t="str">
        <f t="shared" si="64"/>
        <v/>
      </c>
      <c r="F1239" s="262" t="str">
        <f t="shared" si="65"/>
        <v>否</v>
      </c>
      <c r="G1239" s="149" t="str">
        <f t="shared" si="66"/>
        <v>项</v>
      </c>
    </row>
    <row r="1240" ht="36" customHeight="1" spans="1:7">
      <c r="A1240" s="416">
        <v>2220114</v>
      </c>
      <c r="B1240" s="294" t="s">
        <v>1079</v>
      </c>
      <c r="C1240" s="300"/>
      <c r="D1240" s="323"/>
      <c r="E1240" s="342" t="str">
        <f t="shared" si="64"/>
        <v/>
      </c>
      <c r="F1240" s="262" t="str">
        <f t="shared" si="65"/>
        <v>否</v>
      </c>
      <c r="G1240" s="149" t="str">
        <f t="shared" si="66"/>
        <v>项</v>
      </c>
    </row>
    <row r="1241" ht="36" customHeight="1" spans="1:7">
      <c r="A1241" s="416">
        <v>2220115</v>
      </c>
      <c r="B1241" s="294" t="s">
        <v>1080</v>
      </c>
      <c r="C1241" s="300">
        <v>120</v>
      </c>
      <c r="D1241" s="323">
        <v>66</v>
      </c>
      <c r="E1241" s="342">
        <f t="shared" si="64"/>
        <v>-0.45</v>
      </c>
      <c r="F1241" s="262" t="str">
        <f t="shared" si="65"/>
        <v>是</v>
      </c>
      <c r="G1241" s="149" t="str">
        <f t="shared" si="66"/>
        <v>项</v>
      </c>
    </row>
    <row r="1242" ht="36" customHeight="1" spans="1:7">
      <c r="A1242" s="416">
        <v>2220118</v>
      </c>
      <c r="B1242" s="294" t="s">
        <v>1081</v>
      </c>
      <c r="C1242" s="300"/>
      <c r="D1242" s="323"/>
      <c r="E1242" s="342" t="str">
        <f t="shared" si="64"/>
        <v/>
      </c>
      <c r="F1242" s="262" t="str">
        <f t="shared" si="65"/>
        <v>否</v>
      </c>
      <c r="G1242" s="149" t="str">
        <f t="shared" si="66"/>
        <v>项</v>
      </c>
    </row>
    <row r="1243" ht="36" customHeight="1" spans="1:7">
      <c r="A1243" s="418">
        <v>2220119</v>
      </c>
      <c r="B1243" s="433" t="s">
        <v>1082</v>
      </c>
      <c r="C1243" s="300"/>
      <c r="D1243" s="323"/>
      <c r="E1243" s="342" t="str">
        <f t="shared" si="64"/>
        <v/>
      </c>
      <c r="F1243" s="262" t="str">
        <f t="shared" si="65"/>
        <v>否</v>
      </c>
      <c r="G1243" s="149" t="str">
        <f t="shared" si="66"/>
        <v>项</v>
      </c>
    </row>
    <row r="1244" ht="36" customHeight="1" spans="1:7">
      <c r="A1244" s="418">
        <v>2220120</v>
      </c>
      <c r="B1244" s="433" t="s">
        <v>1083</v>
      </c>
      <c r="C1244" s="300"/>
      <c r="D1244" s="323"/>
      <c r="E1244" s="342" t="str">
        <f t="shared" si="64"/>
        <v/>
      </c>
      <c r="F1244" s="262" t="str">
        <f t="shared" si="65"/>
        <v>否</v>
      </c>
      <c r="G1244" s="149" t="str">
        <f t="shared" si="66"/>
        <v>项</v>
      </c>
    </row>
    <row r="1245" ht="36" customHeight="1" spans="1:7">
      <c r="A1245" s="418">
        <v>2220121</v>
      </c>
      <c r="B1245" s="433" t="s">
        <v>1084</v>
      </c>
      <c r="C1245" s="300"/>
      <c r="D1245" s="323"/>
      <c r="E1245" s="342" t="str">
        <f t="shared" si="64"/>
        <v/>
      </c>
      <c r="F1245" s="262" t="str">
        <f t="shared" si="65"/>
        <v>否</v>
      </c>
      <c r="G1245" s="149" t="str">
        <f t="shared" si="66"/>
        <v>项</v>
      </c>
    </row>
    <row r="1246" ht="36" customHeight="1" spans="1:7">
      <c r="A1246" s="416">
        <v>2220150</v>
      </c>
      <c r="B1246" s="294" t="s">
        <v>148</v>
      </c>
      <c r="C1246" s="300"/>
      <c r="D1246" s="323"/>
      <c r="E1246" s="342" t="str">
        <f t="shared" si="64"/>
        <v/>
      </c>
      <c r="F1246" s="262" t="str">
        <f t="shared" si="65"/>
        <v>否</v>
      </c>
      <c r="G1246" s="149" t="str">
        <f t="shared" si="66"/>
        <v>项</v>
      </c>
    </row>
    <row r="1247" ht="36" customHeight="1" spans="1:7">
      <c r="A1247" s="416">
        <v>2220199</v>
      </c>
      <c r="B1247" s="294" t="s">
        <v>1085</v>
      </c>
      <c r="C1247" s="300"/>
      <c r="D1247" s="323"/>
      <c r="E1247" s="342" t="str">
        <f t="shared" si="64"/>
        <v/>
      </c>
      <c r="F1247" s="262" t="str">
        <f t="shared" si="65"/>
        <v>否</v>
      </c>
      <c r="G1247" s="149" t="str">
        <f t="shared" si="66"/>
        <v>项</v>
      </c>
    </row>
    <row r="1248" ht="36" customHeight="1" spans="1:7">
      <c r="A1248" s="415">
        <v>22202</v>
      </c>
      <c r="B1248" s="287" t="s">
        <v>1086</v>
      </c>
      <c r="C1248" s="323"/>
      <c r="D1248" s="323"/>
      <c r="E1248" s="342" t="str">
        <f t="shared" si="64"/>
        <v/>
      </c>
      <c r="F1248" s="262" t="str">
        <f t="shared" si="65"/>
        <v>否</v>
      </c>
      <c r="G1248" s="149" t="str">
        <f t="shared" si="66"/>
        <v>款</v>
      </c>
    </row>
    <row r="1249" ht="36" customHeight="1" spans="1:7">
      <c r="A1249" s="416">
        <v>2220201</v>
      </c>
      <c r="B1249" s="294" t="s">
        <v>139</v>
      </c>
      <c r="C1249" s="300"/>
      <c r="D1249" s="323"/>
      <c r="E1249" s="342" t="str">
        <f t="shared" si="64"/>
        <v/>
      </c>
      <c r="F1249" s="262" t="str">
        <f t="shared" si="65"/>
        <v>否</v>
      </c>
      <c r="G1249" s="149" t="str">
        <f t="shared" si="66"/>
        <v>项</v>
      </c>
    </row>
    <row r="1250" ht="36" customHeight="1" spans="1:7">
      <c r="A1250" s="416">
        <v>2220202</v>
      </c>
      <c r="B1250" s="294" t="s">
        <v>140</v>
      </c>
      <c r="C1250" s="300"/>
      <c r="D1250" s="323"/>
      <c r="E1250" s="342" t="str">
        <f t="shared" si="64"/>
        <v/>
      </c>
      <c r="F1250" s="262" t="str">
        <f t="shared" si="65"/>
        <v>否</v>
      </c>
      <c r="G1250" s="149" t="str">
        <f t="shared" si="66"/>
        <v>项</v>
      </c>
    </row>
    <row r="1251" ht="36" customHeight="1" spans="1:7">
      <c r="A1251" s="416">
        <v>2220203</v>
      </c>
      <c r="B1251" s="294" t="s">
        <v>141</v>
      </c>
      <c r="C1251" s="300"/>
      <c r="D1251" s="323"/>
      <c r="E1251" s="342" t="str">
        <f t="shared" si="64"/>
        <v/>
      </c>
      <c r="F1251" s="262" t="str">
        <f t="shared" si="65"/>
        <v>否</v>
      </c>
      <c r="G1251" s="149" t="str">
        <f t="shared" si="66"/>
        <v>项</v>
      </c>
    </row>
    <row r="1252" ht="36" customHeight="1" spans="1:7">
      <c r="A1252" s="416">
        <v>2220204</v>
      </c>
      <c r="B1252" s="294" t="s">
        <v>1087</v>
      </c>
      <c r="C1252" s="300"/>
      <c r="D1252" s="323"/>
      <c r="E1252" s="342" t="str">
        <f t="shared" si="64"/>
        <v/>
      </c>
      <c r="F1252" s="262" t="str">
        <f t="shared" si="65"/>
        <v>否</v>
      </c>
      <c r="G1252" s="149" t="str">
        <f t="shared" si="66"/>
        <v>项</v>
      </c>
    </row>
    <row r="1253" ht="36" customHeight="1" spans="1:7">
      <c r="A1253" s="416">
        <v>2220205</v>
      </c>
      <c r="B1253" s="294" t="s">
        <v>1088</v>
      </c>
      <c r="C1253" s="300"/>
      <c r="D1253" s="323"/>
      <c r="E1253" s="342" t="str">
        <f t="shared" si="64"/>
        <v/>
      </c>
      <c r="F1253" s="262" t="str">
        <f t="shared" si="65"/>
        <v>否</v>
      </c>
      <c r="G1253" s="149" t="str">
        <f t="shared" si="66"/>
        <v>项</v>
      </c>
    </row>
    <row r="1254" ht="36" customHeight="1" spans="1:7">
      <c r="A1254" s="416">
        <v>2220206</v>
      </c>
      <c r="B1254" s="294" t="s">
        <v>1089</v>
      </c>
      <c r="C1254" s="300"/>
      <c r="D1254" s="323"/>
      <c r="E1254" s="342" t="str">
        <f t="shared" si="64"/>
        <v/>
      </c>
      <c r="F1254" s="262" t="str">
        <f t="shared" si="65"/>
        <v>否</v>
      </c>
      <c r="G1254" s="149" t="str">
        <f t="shared" si="66"/>
        <v>项</v>
      </c>
    </row>
    <row r="1255" ht="36" customHeight="1" spans="1:7">
      <c r="A1255" s="416">
        <v>2220207</v>
      </c>
      <c r="B1255" s="294" t="s">
        <v>1090</v>
      </c>
      <c r="C1255" s="300"/>
      <c r="D1255" s="323"/>
      <c r="E1255" s="342" t="str">
        <f t="shared" si="64"/>
        <v/>
      </c>
      <c r="F1255" s="262" t="str">
        <f t="shared" si="65"/>
        <v>否</v>
      </c>
      <c r="G1255" s="149" t="str">
        <f t="shared" si="66"/>
        <v>项</v>
      </c>
    </row>
    <row r="1256" ht="36" customHeight="1" spans="1:7">
      <c r="A1256" s="416">
        <v>2220209</v>
      </c>
      <c r="B1256" s="294" t="s">
        <v>1091</v>
      </c>
      <c r="C1256" s="300"/>
      <c r="D1256" s="323"/>
      <c r="E1256" s="342" t="str">
        <f t="shared" si="64"/>
        <v/>
      </c>
      <c r="F1256" s="262" t="str">
        <f t="shared" si="65"/>
        <v>否</v>
      </c>
      <c r="G1256" s="149" t="str">
        <f t="shared" si="66"/>
        <v>项</v>
      </c>
    </row>
    <row r="1257" ht="36" customHeight="1" spans="1:7">
      <c r="A1257" s="416">
        <v>2220210</v>
      </c>
      <c r="B1257" s="294" t="s">
        <v>1092</v>
      </c>
      <c r="C1257" s="300"/>
      <c r="D1257" s="323"/>
      <c r="E1257" s="342" t="str">
        <f t="shared" si="64"/>
        <v/>
      </c>
      <c r="F1257" s="262" t="str">
        <f t="shared" si="65"/>
        <v>否</v>
      </c>
      <c r="G1257" s="149" t="str">
        <f t="shared" si="66"/>
        <v>项</v>
      </c>
    </row>
    <row r="1258" ht="36" customHeight="1" spans="1:7">
      <c r="A1258" s="416">
        <v>2220211</v>
      </c>
      <c r="B1258" s="294" t="s">
        <v>1093</v>
      </c>
      <c r="C1258" s="300"/>
      <c r="D1258" s="323"/>
      <c r="E1258" s="342" t="str">
        <f t="shared" si="64"/>
        <v/>
      </c>
      <c r="F1258" s="262" t="str">
        <f t="shared" si="65"/>
        <v>否</v>
      </c>
      <c r="G1258" s="149" t="str">
        <f t="shared" si="66"/>
        <v>项</v>
      </c>
    </row>
    <row r="1259" ht="36" customHeight="1" spans="1:7">
      <c r="A1259" s="416">
        <v>2220212</v>
      </c>
      <c r="B1259" s="294" t="s">
        <v>1094</v>
      </c>
      <c r="C1259" s="300"/>
      <c r="D1259" s="323"/>
      <c r="E1259" s="342" t="str">
        <f t="shared" si="64"/>
        <v/>
      </c>
      <c r="F1259" s="262" t="str">
        <f t="shared" si="65"/>
        <v>否</v>
      </c>
      <c r="G1259" s="149" t="str">
        <f t="shared" si="66"/>
        <v>项</v>
      </c>
    </row>
    <row r="1260" ht="36" customHeight="1" spans="1:7">
      <c r="A1260" s="416">
        <v>2220250</v>
      </c>
      <c r="B1260" s="294" t="s">
        <v>148</v>
      </c>
      <c r="C1260" s="300"/>
      <c r="D1260" s="323"/>
      <c r="E1260" s="342" t="str">
        <f t="shared" si="64"/>
        <v/>
      </c>
      <c r="F1260" s="262" t="str">
        <f t="shared" si="65"/>
        <v>否</v>
      </c>
      <c r="G1260" s="149" t="str">
        <f t="shared" si="66"/>
        <v>项</v>
      </c>
    </row>
    <row r="1261" ht="36" customHeight="1" spans="1:7">
      <c r="A1261" s="416">
        <v>2220299</v>
      </c>
      <c r="B1261" s="294" t="s">
        <v>1095</v>
      </c>
      <c r="C1261" s="300"/>
      <c r="D1261" s="323"/>
      <c r="E1261" s="342" t="str">
        <f t="shared" si="64"/>
        <v/>
      </c>
      <c r="F1261" s="262" t="str">
        <f t="shared" si="65"/>
        <v>否</v>
      </c>
      <c r="G1261" s="149" t="str">
        <f t="shared" si="66"/>
        <v>项</v>
      </c>
    </row>
    <row r="1262" ht="36" customHeight="1" spans="1:7">
      <c r="A1262" s="415">
        <v>22203</v>
      </c>
      <c r="B1262" s="287" t="s">
        <v>1096</v>
      </c>
      <c r="C1262" s="323"/>
      <c r="D1262" s="323"/>
      <c r="E1262" s="342" t="str">
        <f t="shared" si="64"/>
        <v/>
      </c>
      <c r="F1262" s="262" t="str">
        <f t="shared" si="65"/>
        <v>否</v>
      </c>
      <c r="G1262" s="149" t="str">
        <f t="shared" si="66"/>
        <v>款</v>
      </c>
    </row>
    <row r="1263" ht="36" customHeight="1" spans="1:7">
      <c r="A1263" s="416">
        <v>2220301</v>
      </c>
      <c r="B1263" s="294" t="s">
        <v>1097</v>
      </c>
      <c r="C1263" s="300"/>
      <c r="D1263" s="323"/>
      <c r="E1263" s="342" t="str">
        <f t="shared" si="64"/>
        <v/>
      </c>
      <c r="F1263" s="262" t="str">
        <f t="shared" si="65"/>
        <v>否</v>
      </c>
      <c r="G1263" s="149" t="str">
        <f t="shared" si="66"/>
        <v>项</v>
      </c>
    </row>
    <row r="1264" ht="36" customHeight="1" spans="1:7">
      <c r="A1264" s="416">
        <v>2220303</v>
      </c>
      <c r="B1264" s="294" t="s">
        <v>1098</v>
      </c>
      <c r="C1264" s="300"/>
      <c r="D1264" s="323"/>
      <c r="E1264" s="342" t="str">
        <f t="shared" si="64"/>
        <v/>
      </c>
      <c r="F1264" s="262" t="str">
        <f t="shared" si="65"/>
        <v>否</v>
      </c>
      <c r="G1264" s="149" t="str">
        <f t="shared" si="66"/>
        <v>项</v>
      </c>
    </row>
    <row r="1265" ht="36" customHeight="1" spans="1:7">
      <c r="A1265" s="416">
        <v>2220304</v>
      </c>
      <c r="B1265" s="294" t="s">
        <v>1099</v>
      </c>
      <c r="C1265" s="300"/>
      <c r="D1265" s="323"/>
      <c r="E1265" s="342" t="str">
        <f t="shared" si="64"/>
        <v/>
      </c>
      <c r="F1265" s="262" t="str">
        <f t="shared" si="65"/>
        <v>否</v>
      </c>
      <c r="G1265" s="149" t="str">
        <f t="shared" si="66"/>
        <v>项</v>
      </c>
    </row>
    <row r="1266" ht="36" customHeight="1" spans="1:7">
      <c r="A1266" s="418">
        <v>2220305</v>
      </c>
      <c r="B1266" s="433" t="s">
        <v>1100</v>
      </c>
      <c r="C1266" s="300"/>
      <c r="D1266" s="323"/>
      <c r="E1266" s="342" t="str">
        <f t="shared" si="64"/>
        <v/>
      </c>
      <c r="F1266" s="262" t="str">
        <f t="shared" si="65"/>
        <v>否</v>
      </c>
      <c r="G1266" s="149" t="str">
        <f t="shared" si="66"/>
        <v>项</v>
      </c>
    </row>
    <row r="1267" ht="36" customHeight="1" spans="1:7">
      <c r="A1267" s="416">
        <v>2220399</v>
      </c>
      <c r="B1267" s="294" t="s">
        <v>1101</v>
      </c>
      <c r="C1267" s="300"/>
      <c r="D1267" s="323"/>
      <c r="E1267" s="342" t="str">
        <f t="shared" si="64"/>
        <v/>
      </c>
      <c r="F1267" s="262" t="str">
        <f t="shared" si="65"/>
        <v>否</v>
      </c>
      <c r="G1267" s="149" t="str">
        <f t="shared" si="66"/>
        <v>项</v>
      </c>
    </row>
    <row r="1268" ht="36" customHeight="1" spans="1:7">
      <c r="A1268" s="415">
        <v>22204</v>
      </c>
      <c r="B1268" s="287" t="s">
        <v>1102</v>
      </c>
      <c r="C1268" s="323"/>
      <c r="D1268" s="323"/>
      <c r="E1268" s="342" t="str">
        <f t="shared" si="64"/>
        <v/>
      </c>
      <c r="F1268" s="262" t="str">
        <f t="shared" si="65"/>
        <v>否</v>
      </c>
      <c r="G1268" s="149" t="str">
        <f t="shared" si="66"/>
        <v>款</v>
      </c>
    </row>
    <row r="1269" ht="36" customHeight="1" spans="1:7">
      <c r="A1269" s="416">
        <v>2220401</v>
      </c>
      <c r="B1269" s="294" t="s">
        <v>1103</v>
      </c>
      <c r="C1269" s="300"/>
      <c r="D1269" s="323"/>
      <c r="E1269" s="342" t="str">
        <f t="shared" si="64"/>
        <v/>
      </c>
      <c r="F1269" s="262" t="str">
        <f t="shared" si="65"/>
        <v>否</v>
      </c>
      <c r="G1269" s="149" t="str">
        <f t="shared" si="66"/>
        <v>项</v>
      </c>
    </row>
    <row r="1270" ht="36" customHeight="1" spans="1:7">
      <c r="A1270" s="416">
        <v>2220402</v>
      </c>
      <c r="B1270" s="294" t="s">
        <v>1104</v>
      </c>
      <c r="C1270" s="300"/>
      <c r="D1270" s="323"/>
      <c r="E1270" s="342" t="str">
        <f t="shared" si="64"/>
        <v/>
      </c>
      <c r="F1270" s="262" t="str">
        <f t="shared" si="65"/>
        <v>否</v>
      </c>
      <c r="G1270" s="149" t="str">
        <f t="shared" si="66"/>
        <v>项</v>
      </c>
    </row>
    <row r="1271" ht="36" customHeight="1" spans="1:7">
      <c r="A1271" s="416">
        <v>2220403</v>
      </c>
      <c r="B1271" s="294" t="s">
        <v>1105</v>
      </c>
      <c r="C1271" s="300"/>
      <c r="D1271" s="323"/>
      <c r="E1271" s="342" t="str">
        <f t="shared" si="64"/>
        <v/>
      </c>
      <c r="F1271" s="262" t="str">
        <f t="shared" si="65"/>
        <v>否</v>
      </c>
      <c r="G1271" s="149" t="str">
        <f t="shared" si="66"/>
        <v>项</v>
      </c>
    </row>
    <row r="1272" ht="36" customHeight="1" spans="1:7">
      <c r="A1272" s="416">
        <v>2220404</v>
      </c>
      <c r="B1272" s="294" t="s">
        <v>1106</v>
      </c>
      <c r="C1272" s="300"/>
      <c r="D1272" s="323"/>
      <c r="E1272" s="342" t="str">
        <f t="shared" si="64"/>
        <v/>
      </c>
      <c r="F1272" s="262" t="str">
        <f t="shared" si="65"/>
        <v>否</v>
      </c>
      <c r="G1272" s="149" t="str">
        <f t="shared" si="66"/>
        <v>项</v>
      </c>
    </row>
    <row r="1273" ht="36" customHeight="1" spans="1:7">
      <c r="A1273" s="416">
        <v>2220499</v>
      </c>
      <c r="B1273" s="294" t="s">
        <v>1107</v>
      </c>
      <c r="C1273" s="300"/>
      <c r="D1273" s="323"/>
      <c r="E1273" s="342" t="str">
        <f t="shared" si="64"/>
        <v/>
      </c>
      <c r="F1273" s="262" t="str">
        <f t="shared" si="65"/>
        <v>否</v>
      </c>
      <c r="G1273" s="149" t="str">
        <f t="shared" si="66"/>
        <v>项</v>
      </c>
    </row>
    <row r="1274" ht="36" customHeight="1" spans="1:7">
      <c r="A1274" s="415">
        <v>22205</v>
      </c>
      <c r="B1274" s="287" t="s">
        <v>1108</v>
      </c>
      <c r="C1274" s="323"/>
      <c r="D1274" s="323"/>
      <c r="E1274" s="342" t="str">
        <f t="shared" si="64"/>
        <v/>
      </c>
      <c r="F1274" s="262" t="str">
        <f t="shared" si="65"/>
        <v>否</v>
      </c>
      <c r="G1274" s="149" t="str">
        <f t="shared" si="66"/>
        <v>款</v>
      </c>
    </row>
    <row r="1275" ht="36" customHeight="1" spans="1:7">
      <c r="A1275" s="416">
        <v>2220501</v>
      </c>
      <c r="B1275" s="294" t="s">
        <v>1109</v>
      </c>
      <c r="C1275" s="300"/>
      <c r="D1275" s="323"/>
      <c r="E1275" s="342" t="str">
        <f t="shared" si="64"/>
        <v/>
      </c>
      <c r="F1275" s="262" t="str">
        <f t="shared" si="65"/>
        <v>否</v>
      </c>
      <c r="G1275" s="149" t="str">
        <f t="shared" si="66"/>
        <v>项</v>
      </c>
    </row>
    <row r="1276" ht="36" customHeight="1" spans="1:7">
      <c r="A1276" s="416">
        <v>2220502</v>
      </c>
      <c r="B1276" s="294" t="s">
        <v>1110</v>
      </c>
      <c r="C1276" s="300"/>
      <c r="D1276" s="323"/>
      <c r="E1276" s="342" t="str">
        <f t="shared" si="64"/>
        <v/>
      </c>
      <c r="F1276" s="262" t="str">
        <f t="shared" si="65"/>
        <v>否</v>
      </c>
      <c r="G1276" s="149" t="str">
        <f t="shared" si="66"/>
        <v>项</v>
      </c>
    </row>
    <row r="1277" ht="36" customHeight="1" spans="1:7">
      <c r="A1277" s="416">
        <v>2220503</v>
      </c>
      <c r="B1277" s="294" t="s">
        <v>1111</v>
      </c>
      <c r="C1277" s="300"/>
      <c r="D1277" s="323"/>
      <c r="E1277" s="342" t="str">
        <f t="shared" si="64"/>
        <v/>
      </c>
      <c r="F1277" s="262" t="str">
        <f t="shared" si="65"/>
        <v>否</v>
      </c>
      <c r="G1277" s="149" t="str">
        <f t="shared" si="66"/>
        <v>项</v>
      </c>
    </row>
    <row r="1278" ht="36" customHeight="1" spans="1:7">
      <c r="A1278" s="416">
        <v>2220504</v>
      </c>
      <c r="B1278" s="294" t="s">
        <v>1112</v>
      </c>
      <c r="C1278" s="300"/>
      <c r="D1278" s="323"/>
      <c r="E1278" s="342" t="str">
        <f t="shared" si="64"/>
        <v/>
      </c>
      <c r="F1278" s="262" t="str">
        <f t="shared" si="65"/>
        <v>否</v>
      </c>
      <c r="G1278" s="149" t="str">
        <f t="shared" si="66"/>
        <v>项</v>
      </c>
    </row>
    <row r="1279" ht="36" customHeight="1" spans="1:7">
      <c r="A1279" s="416">
        <v>2220505</v>
      </c>
      <c r="B1279" s="294" t="s">
        <v>1113</v>
      </c>
      <c r="C1279" s="300"/>
      <c r="D1279" s="323"/>
      <c r="E1279" s="342" t="str">
        <f t="shared" si="64"/>
        <v/>
      </c>
      <c r="F1279" s="262" t="str">
        <f t="shared" si="65"/>
        <v>否</v>
      </c>
      <c r="G1279" s="149" t="str">
        <f t="shared" si="66"/>
        <v>项</v>
      </c>
    </row>
    <row r="1280" ht="36" customHeight="1" spans="1:7">
      <c r="A1280" s="416">
        <v>2220506</v>
      </c>
      <c r="B1280" s="294" t="s">
        <v>1114</v>
      </c>
      <c r="C1280" s="300"/>
      <c r="D1280" s="323"/>
      <c r="E1280" s="342" t="str">
        <f t="shared" si="64"/>
        <v/>
      </c>
      <c r="F1280" s="262" t="str">
        <f t="shared" si="65"/>
        <v>否</v>
      </c>
      <c r="G1280" s="149" t="str">
        <f t="shared" si="66"/>
        <v>项</v>
      </c>
    </row>
    <row r="1281" ht="36" customHeight="1" spans="1:7">
      <c r="A1281" s="416">
        <v>2220507</v>
      </c>
      <c r="B1281" s="294" t="s">
        <v>1115</v>
      </c>
      <c r="C1281" s="300"/>
      <c r="D1281" s="323"/>
      <c r="E1281" s="342" t="str">
        <f t="shared" si="64"/>
        <v/>
      </c>
      <c r="F1281" s="262" t="str">
        <f t="shared" si="65"/>
        <v>否</v>
      </c>
      <c r="G1281" s="149" t="str">
        <f t="shared" si="66"/>
        <v>项</v>
      </c>
    </row>
    <row r="1282" ht="36" customHeight="1" spans="1:7">
      <c r="A1282" s="416">
        <v>2220508</v>
      </c>
      <c r="B1282" s="294" t="s">
        <v>1116</v>
      </c>
      <c r="C1282" s="300"/>
      <c r="D1282" s="323"/>
      <c r="E1282" s="342" t="str">
        <f t="shared" si="64"/>
        <v/>
      </c>
      <c r="F1282" s="262" t="str">
        <f t="shared" si="65"/>
        <v>否</v>
      </c>
      <c r="G1282" s="149" t="str">
        <f t="shared" si="66"/>
        <v>项</v>
      </c>
    </row>
    <row r="1283" ht="36" customHeight="1" spans="1:7">
      <c r="A1283" s="416">
        <v>2220509</v>
      </c>
      <c r="B1283" s="294" t="s">
        <v>1117</v>
      </c>
      <c r="C1283" s="300"/>
      <c r="D1283" s="323"/>
      <c r="E1283" s="342" t="str">
        <f t="shared" si="64"/>
        <v/>
      </c>
      <c r="F1283" s="262" t="str">
        <f t="shared" si="65"/>
        <v>否</v>
      </c>
      <c r="G1283" s="149" t="str">
        <f t="shared" si="66"/>
        <v>项</v>
      </c>
    </row>
    <row r="1284" ht="36" customHeight="1" spans="1:7">
      <c r="A1284" s="416">
        <v>2220510</v>
      </c>
      <c r="B1284" s="294" t="s">
        <v>1118</v>
      </c>
      <c r="C1284" s="300"/>
      <c r="D1284" s="323"/>
      <c r="E1284" s="342" t="str">
        <f t="shared" si="64"/>
        <v/>
      </c>
      <c r="F1284" s="262" t="str">
        <f t="shared" si="65"/>
        <v>否</v>
      </c>
      <c r="G1284" s="149" t="str">
        <f t="shared" si="66"/>
        <v>项</v>
      </c>
    </row>
    <row r="1285" ht="36" customHeight="1" spans="1:7">
      <c r="A1285" s="292">
        <v>2220511</v>
      </c>
      <c r="B1285" s="294" t="s">
        <v>1119</v>
      </c>
      <c r="C1285" s="300"/>
      <c r="D1285" s="323"/>
      <c r="E1285" s="342" t="str">
        <f t="shared" si="64"/>
        <v/>
      </c>
      <c r="F1285" s="262" t="str">
        <f t="shared" si="65"/>
        <v>否</v>
      </c>
      <c r="G1285" s="149" t="str">
        <f t="shared" si="66"/>
        <v>项</v>
      </c>
    </row>
    <row r="1286" ht="36" customHeight="1" spans="1:7">
      <c r="A1286" s="416">
        <v>2220599</v>
      </c>
      <c r="B1286" s="294" t="s">
        <v>1120</v>
      </c>
      <c r="C1286" s="300"/>
      <c r="D1286" s="323"/>
      <c r="E1286" s="342" t="str">
        <f t="shared" si="64"/>
        <v/>
      </c>
      <c r="F1286" s="262" t="str">
        <f t="shared" si="65"/>
        <v>否</v>
      </c>
      <c r="G1286" s="149" t="str">
        <f t="shared" si="66"/>
        <v>项</v>
      </c>
    </row>
    <row r="1287" ht="36" customHeight="1" spans="1:7">
      <c r="A1287" s="420" t="s">
        <v>1121</v>
      </c>
      <c r="B1287" s="422" t="s">
        <v>283</v>
      </c>
      <c r="C1287" s="434"/>
      <c r="D1287" s="323"/>
      <c r="E1287" s="342" t="str">
        <f t="shared" si="64"/>
        <v/>
      </c>
      <c r="F1287" s="262" t="str">
        <f t="shared" si="65"/>
        <v>否</v>
      </c>
      <c r="G1287" s="149" t="str">
        <f t="shared" si="66"/>
        <v>项</v>
      </c>
    </row>
    <row r="1288" ht="36" customHeight="1" spans="1:7">
      <c r="A1288" s="415">
        <v>224</v>
      </c>
      <c r="B1288" s="287" t="s">
        <v>111</v>
      </c>
      <c r="C1288" s="323">
        <v>1443</v>
      </c>
      <c r="D1288" s="323">
        <v>1338</v>
      </c>
      <c r="E1288" s="342">
        <f t="shared" si="64"/>
        <v>-0.073</v>
      </c>
      <c r="F1288" s="262" t="str">
        <f t="shared" si="65"/>
        <v>是</v>
      </c>
      <c r="G1288" s="149" t="str">
        <f t="shared" si="66"/>
        <v>类</v>
      </c>
    </row>
    <row r="1289" ht="36" customHeight="1" spans="1:7">
      <c r="A1289" s="415">
        <v>22401</v>
      </c>
      <c r="B1289" s="287" t="s">
        <v>1122</v>
      </c>
      <c r="C1289" s="323">
        <v>619</v>
      </c>
      <c r="D1289" s="323">
        <v>641</v>
      </c>
      <c r="E1289" s="342">
        <f t="shared" si="64"/>
        <v>0.036</v>
      </c>
      <c r="F1289" s="262" t="str">
        <f t="shared" si="65"/>
        <v>是</v>
      </c>
      <c r="G1289" s="149" t="str">
        <f t="shared" si="66"/>
        <v>款</v>
      </c>
    </row>
    <row r="1290" ht="36" customHeight="1" spans="1:7">
      <c r="A1290" s="416">
        <v>2240101</v>
      </c>
      <c r="B1290" s="294" t="s">
        <v>139</v>
      </c>
      <c r="C1290" s="300">
        <v>458</v>
      </c>
      <c r="D1290" s="323">
        <v>482</v>
      </c>
      <c r="E1290" s="342">
        <f t="shared" ref="E1290:E1353" si="67">IF(C1290&gt;0,D1290/C1290-1,IF(C1290&lt;0,-(D1290/C1290-1),""))</f>
        <v>0.052</v>
      </c>
      <c r="F1290" s="262" t="str">
        <f t="shared" si="65"/>
        <v>是</v>
      </c>
      <c r="G1290" s="149" t="str">
        <f t="shared" si="66"/>
        <v>项</v>
      </c>
    </row>
    <row r="1291" ht="36" customHeight="1" spans="1:7">
      <c r="A1291" s="416">
        <v>2240102</v>
      </c>
      <c r="B1291" s="294" t="s">
        <v>140</v>
      </c>
      <c r="C1291" s="300"/>
      <c r="D1291" s="323"/>
      <c r="E1291" s="342" t="str">
        <f t="shared" si="67"/>
        <v/>
      </c>
      <c r="F1291" s="262" t="str">
        <f t="shared" ref="F1291:F1354" si="68">IF(LEN(A1291)=3,"是",IF(B1291&lt;&gt;"",IF(SUM(C1291:D1291)&lt;&gt;0,"是","否"),"是"))</f>
        <v>否</v>
      </c>
      <c r="G1291" s="149" t="str">
        <f t="shared" ref="G1291:G1354" si="69">IF(LEN(A1291)=3,"类",IF(LEN(A1291)=5,"款","项"))</f>
        <v>项</v>
      </c>
    </row>
    <row r="1292" ht="36" customHeight="1" spans="1:7">
      <c r="A1292" s="416">
        <v>2240103</v>
      </c>
      <c r="B1292" s="294" t="s">
        <v>141</v>
      </c>
      <c r="C1292" s="300"/>
      <c r="D1292" s="323"/>
      <c r="E1292" s="342" t="str">
        <f t="shared" si="67"/>
        <v/>
      </c>
      <c r="F1292" s="262" t="str">
        <f t="shared" si="68"/>
        <v>否</v>
      </c>
      <c r="G1292" s="149" t="str">
        <f t="shared" si="69"/>
        <v>项</v>
      </c>
    </row>
    <row r="1293" ht="36" customHeight="1" spans="1:7">
      <c r="A1293" s="416">
        <v>2240104</v>
      </c>
      <c r="B1293" s="294" t="s">
        <v>1123</v>
      </c>
      <c r="C1293" s="300"/>
      <c r="D1293" s="323"/>
      <c r="E1293" s="342" t="str">
        <f t="shared" si="67"/>
        <v/>
      </c>
      <c r="F1293" s="262" t="str">
        <f t="shared" si="68"/>
        <v>否</v>
      </c>
      <c r="G1293" s="149" t="str">
        <f t="shared" si="69"/>
        <v>项</v>
      </c>
    </row>
    <row r="1294" ht="36" customHeight="1" spans="1:7">
      <c r="A1294" s="416">
        <v>2240105</v>
      </c>
      <c r="B1294" s="294" t="s">
        <v>1124</v>
      </c>
      <c r="C1294" s="300"/>
      <c r="D1294" s="323"/>
      <c r="E1294" s="342" t="str">
        <f t="shared" si="67"/>
        <v/>
      </c>
      <c r="F1294" s="262" t="str">
        <f t="shared" si="68"/>
        <v>否</v>
      </c>
      <c r="G1294" s="149" t="str">
        <f t="shared" si="69"/>
        <v>项</v>
      </c>
    </row>
    <row r="1295" ht="36" customHeight="1" spans="1:7">
      <c r="A1295" s="416">
        <v>2240106</v>
      </c>
      <c r="B1295" s="294" t="s">
        <v>1125</v>
      </c>
      <c r="C1295" s="300"/>
      <c r="D1295" s="323"/>
      <c r="E1295" s="342" t="str">
        <f t="shared" si="67"/>
        <v/>
      </c>
      <c r="F1295" s="262" t="str">
        <f t="shared" si="68"/>
        <v>否</v>
      </c>
      <c r="G1295" s="149" t="str">
        <f t="shared" si="69"/>
        <v>项</v>
      </c>
    </row>
    <row r="1296" ht="36" customHeight="1" spans="1:7">
      <c r="A1296" s="416">
        <v>2240107</v>
      </c>
      <c r="B1296" s="294" t="s">
        <v>1126</v>
      </c>
      <c r="C1296" s="300"/>
      <c r="D1296" s="323"/>
      <c r="E1296" s="342" t="str">
        <f t="shared" si="67"/>
        <v/>
      </c>
      <c r="F1296" s="262" t="str">
        <f t="shared" si="68"/>
        <v>否</v>
      </c>
      <c r="G1296" s="149" t="str">
        <f t="shared" si="69"/>
        <v>项</v>
      </c>
    </row>
    <row r="1297" ht="36" customHeight="1" spans="1:7">
      <c r="A1297" s="416">
        <v>2240108</v>
      </c>
      <c r="B1297" s="294" t="s">
        <v>1127</v>
      </c>
      <c r="C1297" s="300"/>
      <c r="D1297" s="323"/>
      <c r="E1297" s="342" t="str">
        <f t="shared" si="67"/>
        <v/>
      </c>
      <c r="F1297" s="262" t="str">
        <f t="shared" si="68"/>
        <v>否</v>
      </c>
      <c r="G1297" s="149" t="str">
        <f t="shared" si="69"/>
        <v>项</v>
      </c>
    </row>
    <row r="1298" ht="36" customHeight="1" spans="1:7">
      <c r="A1298" s="416">
        <v>2240109</v>
      </c>
      <c r="B1298" s="294" t="s">
        <v>1128</v>
      </c>
      <c r="C1298" s="300"/>
      <c r="D1298" s="323"/>
      <c r="E1298" s="342" t="str">
        <f t="shared" si="67"/>
        <v/>
      </c>
      <c r="F1298" s="262" t="str">
        <f t="shared" si="68"/>
        <v>否</v>
      </c>
      <c r="G1298" s="149" t="str">
        <f t="shared" si="69"/>
        <v>项</v>
      </c>
    </row>
    <row r="1299" ht="36" customHeight="1" spans="1:7">
      <c r="A1299" s="416">
        <v>2240150</v>
      </c>
      <c r="B1299" s="294" t="s">
        <v>148</v>
      </c>
      <c r="C1299" s="300">
        <v>161</v>
      </c>
      <c r="D1299" s="323">
        <v>159</v>
      </c>
      <c r="E1299" s="342">
        <f t="shared" si="67"/>
        <v>-0.012</v>
      </c>
      <c r="F1299" s="262" t="str">
        <f t="shared" si="68"/>
        <v>是</v>
      </c>
      <c r="G1299" s="149" t="str">
        <f t="shared" si="69"/>
        <v>项</v>
      </c>
    </row>
    <row r="1300" ht="36" customHeight="1" spans="1:7">
      <c r="A1300" s="416">
        <v>2240199</v>
      </c>
      <c r="B1300" s="294" t="s">
        <v>1129</v>
      </c>
      <c r="C1300" s="300"/>
      <c r="D1300" s="323"/>
      <c r="E1300" s="342" t="str">
        <f t="shared" si="67"/>
        <v/>
      </c>
      <c r="F1300" s="262" t="str">
        <f t="shared" si="68"/>
        <v>否</v>
      </c>
      <c r="G1300" s="149" t="str">
        <f t="shared" si="69"/>
        <v>项</v>
      </c>
    </row>
    <row r="1301" ht="36" customHeight="1" spans="1:7">
      <c r="A1301" s="415">
        <v>22402</v>
      </c>
      <c r="B1301" s="287" t="s">
        <v>1130</v>
      </c>
      <c r="C1301" s="323">
        <v>384</v>
      </c>
      <c r="D1301" s="323">
        <v>497</v>
      </c>
      <c r="E1301" s="342">
        <f t="shared" si="67"/>
        <v>0.294</v>
      </c>
      <c r="F1301" s="262" t="str">
        <f t="shared" si="68"/>
        <v>是</v>
      </c>
      <c r="G1301" s="149" t="str">
        <f t="shared" si="69"/>
        <v>款</v>
      </c>
    </row>
    <row r="1302" ht="36" customHeight="1" spans="1:7">
      <c r="A1302" s="416">
        <v>2240201</v>
      </c>
      <c r="B1302" s="294" t="s">
        <v>139</v>
      </c>
      <c r="C1302" s="300"/>
      <c r="D1302" s="323"/>
      <c r="E1302" s="342" t="str">
        <f t="shared" si="67"/>
        <v/>
      </c>
      <c r="F1302" s="262" t="str">
        <f t="shared" si="68"/>
        <v>否</v>
      </c>
      <c r="G1302" s="149" t="str">
        <f t="shared" si="69"/>
        <v>项</v>
      </c>
    </row>
    <row r="1303" ht="36" customHeight="1" spans="1:7">
      <c r="A1303" s="416">
        <v>2240202</v>
      </c>
      <c r="B1303" s="294" t="s">
        <v>140</v>
      </c>
      <c r="C1303" s="300"/>
      <c r="D1303" s="323"/>
      <c r="E1303" s="342" t="str">
        <f t="shared" si="67"/>
        <v/>
      </c>
      <c r="F1303" s="262" t="str">
        <f t="shared" si="68"/>
        <v>否</v>
      </c>
      <c r="G1303" s="149" t="str">
        <f t="shared" si="69"/>
        <v>项</v>
      </c>
    </row>
    <row r="1304" ht="36" customHeight="1" spans="1:7">
      <c r="A1304" s="416">
        <v>2240203</v>
      </c>
      <c r="B1304" s="294" t="s">
        <v>141</v>
      </c>
      <c r="C1304" s="300"/>
      <c r="D1304" s="323"/>
      <c r="E1304" s="342" t="str">
        <f t="shared" si="67"/>
        <v/>
      </c>
      <c r="F1304" s="262" t="str">
        <f t="shared" si="68"/>
        <v>否</v>
      </c>
      <c r="G1304" s="149" t="str">
        <f t="shared" si="69"/>
        <v>项</v>
      </c>
    </row>
    <row r="1305" ht="36" customHeight="1" spans="1:7">
      <c r="A1305" s="416">
        <v>2240204</v>
      </c>
      <c r="B1305" s="294" t="s">
        <v>1131</v>
      </c>
      <c r="C1305" s="300"/>
      <c r="D1305" s="323"/>
      <c r="E1305" s="342" t="str">
        <f t="shared" si="67"/>
        <v/>
      </c>
      <c r="F1305" s="262" t="str">
        <f t="shared" si="68"/>
        <v>否</v>
      </c>
      <c r="G1305" s="149" t="str">
        <f t="shared" si="69"/>
        <v>项</v>
      </c>
    </row>
    <row r="1306" ht="36" customHeight="1" spans="1:7">
      <c r="A1306" s="416">
        <v>2240299</v>
      </c>
      <c r="B1306" s="294" t="s">
        <v>1132</v>
      </c>
      <c r="C1306" s="300">
        <v>384</v>
      </c>
      <c r="D1306" s="323">
        <v>497</v>
      </c>
      <c r="E1306" s="342">
        <f t="shared" si="67"/>
        <v>0.294</v>
      </c>
      <c r="F1306" s="262" t="str">
        <f t="shared" si="68"/>
        <v>是</v>
      </c>
      <c r="G1306" s="149" t="str">
        <f t="shared" si="69"/>
        <v>项</v>
      </c>
    </row>
    <row r="1307" ht="36" customHeight="1" spans="1:7">
      <c r="A1307" s="415">
        <v>22403</v>
      </c>
      <c r="B1307" s="287" t="s">
        <v>1133</v>
      </c>
      <c r="C1307" s="323"/>
      <c r="D1307" s="323"/>
      <c r="E1307" s="342" t="str">
        <f t="shared" si="67"/>
        <v/>
      </c>
      <c r="F1307" s="262" t="str">
        <f t="shared" si="68"/>
        <v>否</v>
      </c>
      <c r="G1307" s="149" t="str">
        <f t="shared" si="69"/>
        <v>款</v>
      </c>
    </row>
    <row r="1308" ht="36" customHeight="1" spans="1:7">
      <c r="A1308" s="416">
        <v>2240301</v>
      </c>
      <c r="B1308" s="294" t="s">
        <v>139</v>
      </c>
      <c r="C1308" s="300"/>
      <c r="D1308" s="323"/>
      <c r="E1308" s="342" t="str">
        <f t="shared" si="67"/>
        <v/>
      </c>
      <c r="F1308" s="262" t="str">
        <f t="shared" si="68"/>
        <v>否</v>
      </c>
      <c r="G1308" s="149" t="str">
        <f t="shared" si="69"/>
        <v>项</v>
      </c>
    </row>
    <row r="1309" ht="36" customHeight="1" spans="1:7">
      <c r="A1309" s="416">
        <v>2240302</v>
      </c>
      <c r="B1309" s="294" t="s">
        <v>140</v>
      </c>
      <c r="C1309" s="300"/>
      <c r="D1309" s="323"/>
      <c r="E1309" s="342" t="str">
        <f t="shared" si="67"/>
        <v/>
      </c>
      <c r="F1309" s="262" t="str">
        <f t="shared" si="68"/>
        <v>否</v>
      </c>
      <c r="G1309" s="149" t="str">
        <f t="shared" si="69"/>
        <v>项</v>
      </c>
    </row>
    <row r="1310" ht="36" customHeight="1" spans="1:7">
      <c r="A1310" s="416">
        <v>2240303</v>
      </c>
      <c r="B1310" s="294" t="s">
        <v>141</v>
      </c>
      <c r="C1310" s="300"/>
      <c r="D1310" s="323"/>
      <c r="E1310" s="342" t="str">
        <f t="shared" si="67"/>
        <v/>
      </c>
      <c r="F1310" s="262" t="str">
        <f t="shared" si="68"/>
        <v>否</v>
      </c>
      <c r="G1310" s="149" t="str">
        <f t="shared" si="69"/>
        <v>项</v>
      </c>
    </row>
    <row r="1311" ht="36" customHeight="1" spans="1:7">
      <c r="A1311" s="416">
        <v>2240304</v>
      </c>
      <c r="B1311" s="294" t="s">
        <v>1134</v>
      </c>
      <c r="C1311" s="300"/>
      <c r="D1311" s="323"/>
      <c r="E1311" s="342" t="str">
        <f t="shared" si="67"/>
        <v/>
      </c>
      <c r="F1311" s="262" t="str">
        <f t="shared" si="68"/>
        <v>否</v>
      </c>
      <c r="G1311" s="149" t="str">
        <f t="shared" si="69"/>
        <v>项</v>
      </c>
    </row>
    <row r="1312" ht="36" customHeight="1" spans="1:7">
      <c r="A1312" s="416">
        <v>2240399</v>
      </c>
      <c r="B1312" s="294" t="s">
        <v>1135</v>
      </c>
      <c r="C1312" s="300"/>
      <c r="D1312" s="323"/>
      <c r="E1312" s="342" t="str">
        <f t="shared" si="67"/>
        <v/>
      </c>
      <c r="F1312" s="262" t="str">
        <f t="shared" si="68"/>
        <v>否</v>
      </c>
      <c r="G1312" s="149" t="str">
        <f t="shared" si="69"/>
        <v>项</v>
      </c>
    </row>
    <row r="1313" ht="36" customHeight="1" spans="1:7">
      <c r="A1313" s="415">
        <v>22404</v>
      </c>
      <c r="B1313" s="287" t="s">
        <v>1136</v>
      </c>
      <c r="C1313" s="323"/>
      <c r="D1313" s="323"/>
      <c r="E1313" s="342" t="str">
        <f t="shared" si="67"/>
        <v/>
      </c>
      <c r="F1313" s="262" t="str">
        <f t="shared" si="68"/>
        <v>否</v>
      </c>
      <c r="G1313" s="149" t="str">
        <f t="shared" si="69"/>
        <v>款</v>
      </c>
    </row>
    <row r="1314" ht="36" customHeight="1" spans="1:7">
      <c r="A1314" s="416">
        <v>2240401</v>
      </c>
      <c r="B1314" s="294" t="s">
        <v>139</v>
      </c>
      <c r="C1314" s="300"/>
      <c r="D1314" s="323"/>
      <c r="E1314" s="342" t="str">
        <f t="shared" si="67"/>
        <v/>
      </c>
      <c r="F1314" s="262" t="str">
        <f t="shared" si="68"/>
        <v>否</v>
      </c>
      <c r="G1314" s="149" t="str">
        <f t="shared" si="69"/>
        <v>项</v>
      </c>
    </row>
    <row r="1315" ht="36" customHeight="1" spans="1:7">
      <c r="A1315" s="416">
        <v>2240402</v>
      </c>
      <c r="B1315" s="294" t="s">
        <v>140</v>
      </c>
      <c r="C1315" s="300"/>
      <c r="D1315" s="323"/>
      <c r="E1315" s="342" t="str">
        <f t="shared" si="67"/>
        <v/>
      </c>
      <c r="F1315" s="262" t="str">
        <f t="shared" si="68"/>
        <v>否</v>
      </c>
      <c r="G1315" s="149" t="str">
        <f t="shared" si="69"/>
        <v>项</v>
      </c>
    </row>
    <row r="1316" ht="36" customHeight="1" spans="1:7">
      <c r="A1316" s="416">
        <v>2240403</v>
      </c>
      <c r="B1316" s="294" t="s">
        <v>141</v>
      </c>
      <c r="C1316" s="300"/>
      <c r="D1316" s="323"/>
      <c r="E1316" s="342" t="str">
        <f t="shared" si="67"/>
        <v/>
      </c>
      <c r="F1316" s="262" t="str">
        <f t="shared" si="68"/>
        <v>否</v>
      </c>
      <c r="G1316" s="149" t="str">
        <f t="shared" si="69"/>
        <v>项</v>
      </c>
    </row>
    <row r="1317" ht="36" customHeight="1" spans="1:7">
      <c r="A1317" s="416">
        <v>2240404</v>
      </c>
      <c r="B1317" s="294" t="s">
        <v>1137</v>
      </c>
      <c r="C1317" s="300"/>
      <c r="D1317" s="323"/>
      <c r="E1317" s="342" t="str">
        <f t="shared" si="67"/>
        <v/>
      </c>
      <c r="F1317" s="262" t="str">
        <f t="shared" si="68"/>
        <v>否</v>
      </c>
      <c r="G1317" s="149" t="str">
        <f t="shared" si="69"/>
        <v>项</v>
      </c>
    </row>
    <row r="1318" ht="36" customHeight="1" spans="1:7">
      <c r="A1318" s="416">
        <v>2240405</v>
      </c>
      <c r="B1318" s="294" t="s">
        <v>1138</v>
      </c>
      <c r="C1318" s="300"/>
      <c r="D1318" s="323"/>
      <c r="E1318" s="342" t="str">
        <f t="shared" si="67"/>
        <v/>
      </c>
      <c r="F1318" s="262" t="str">
        <f t="shared" si="68"/>
        <v>否</v>
      </c>
      <c r="G1318" s="149" t="str">
        <f t="shared" si="69"/>
        <v>项</v>
      </c>
    </row>
    <row r="1319" ht="36" customHeight="1" spans="1:7">
      <c r="A1319" s="416">
        <v>2240450</v>
      </c>
      <c r="B1319" s="294" t="s">
        <v>148</v>
      </c>
      <c r="C1319" s="300"/>
      <c r="D1319" s="323"/>
      <c r="E1319" s="342" t="str">
        <f t="shared" si="67"/>
        <v/>
      </c>
      <c r="F1319" s="262" t="str">
        <f t="shared" si="68"/>
        <v>否</v>
      </c>
      <c r="G1319" s="149" t="str">
        <f t="shared" si="69"/>
        <v>项</v>
      </c>
    </row>
    <row r="1320" ht="36" customHeight="1" spans="1:7">
      <c r="A1320" s="416">
        <v>2240499</v>
      </c>
      <c r="B1320" s="294" t="s">
        <v>1139</v>
      </c>
      <c r="C1320" s="300"/>
      <c r="D1320" s="323"/>
      <c r="E1320" s="342" t="str">
        <f t="shared" si="67"/>
        <v/>
      </c>
      <c r="F1320" s="262" t="str">
        <f t="shared" si="68"/>
        <v>否</v>
      </c>
      <c r="G1320" s="149" t="str">
        <f t="shared" si="69"/>
        <v>项</v>
      </c>
    </row>
    <row r="1321" ht="36" customHeight="1" spans="1:7">
      <c r="A1321" s="415">
        <v>22405</v>
      </c>
      <c r="B1321" s="287" t="s">
        <v>1140</v>
      </c>
      <c r="C1321" s="323"/>
      <c r="D1321" s="323"/>
      <c r="E1321" s="342" t="str">
        <f t="shared" si="67"/>
        <v/>
      </c>
      <c r="F1321" s="262" t="str">
        <f t="shared" si="68"/>
        <v>否</v>
      </c>
      <c r="G1321" s="149" t="str">
        <f t="shared" si="69"/>
        <v>款</v>
      </c>
    </row>
    <row r="1322" ht="36" customHeight="1" spans="1:7">
      <c r="A1322" s="416">
        <v>2240501</v>
      </c>
      <c r="B1322" s="294" t="s">
        <v>139</v>
      </c>
      <c r="C1322" s="300"/>
      <c r="D1322" s="323"/>
      <c r="E1322" s="342" t="str">
        <f t="shared" si="67"/>
        <v/>
      </c>
      <c r="F1322" s="262" t="str">
        <f t="shared" si="68"/>
        <v>否</v>
      </c>
      <c r="G1322" s="149" t="str">
        <f t="shared" si="69"/>
        <v>项</v>
      </c>
    </row>
    <row r="1323" ht="36" customHeight="1" spans="1:7">
      <c r="A1323" s="416">
        <v>2240502</v>
      </c>
      <c r="B1323" s="294" t="s">
        <v>140</v>
      </c>
      <c r="C1323" s="300"/>
      <c r="D1323" s="323"/>
      <c r="E1323" s="342" t="str">
        <f t="shared" si="67"/>
        <v/>
      </c>
      <c r="F1323" s="262" t="str">
        <f t="shared" si="68"/>
        <v>否</v>
      </c>
      <c r="G1323" s="149" t="str">
        <f t="shared" si="69"/>
        <v>项</v>
      </c>
    </row>
    <row r="1324" ht="36" customHeight="1" spans="1:7">
      <c r="A1324" s="416">
        <v>2240503</v>
      </c>
      <c r="B1324" s="294" t="s">
        <v>141</v>
      </c>
      <c r="C1324" s="300"/>
      <c r="D1324" s="323"/>
      <c r="E1324" s="342" t="str">
        <f t="shared" si="67"/>
        <v/>
      </c>
      <c r="F1324" s="262" t="str">
        <f t="shared" si="68"/>
        <v>否</v>
      </c>
      <c r="G1324" s="149" t="str">
        <f t="shared" si="69"/>
        <v>项</v>
      </c>
    </row>
    <row r="1325" ht="36" customHeight="1" spans="1:7">
      <c r="A1325" s="416">
        <v>2240504</v>
      </c>
      <c r="B1325" s="294" t="s">
        <v>1141</v>
      </c>
      <c r="C1325" s="300"/>
      <c r="D1325" s="323"/>
      <c r="E1325" s="342" t="str">
        <f t="shared" si="67"/>
        <v/>
      </c>
      <c r="F1325" s="262" t="str">
        <f t="shared" si="68"/>
        <v>否</v>
      </c>
      <c r="G1325" s="149" t="str">
        <f t="shared" si="69"/>
        <v>项</v>
      </c>
    </row>
    <row r="1326" ht="36" customHeight="1" spans="1:7">
      <c r="A1326" s="416">
        <v>2240505</v>
      </c>
      <c r="B1326" s="294" t="s">
        <v>1142</v>
      </c>
      <c r="C1326" s="300"/>
      <c r="D1326" s="323"/>
      <c r="E1326" s="342" t="str">
        <f t="shared" si="67"/>
        <v/>
      </c>
      <c r="F1326" s="262" t="str">
        <f t="shared" si="68"/>
        <v>否</v>
      </c>
      <c r="G1326" s="149" t="str">
        <f t="shared" si="69"/>
        <v>项</v>
      </c>
    </row>
    <row r="1327" ht="36" customHeight="1" spans="1:7">
      <c r="A1327" s="416">
        <v>2240506</v>
      </c>
      <c r="B1327" s="294" t="s">
        <v>1143</v>
      </c>
      <c r="C1327" s="300"/>
      <c r="D1327" s="323"/>
      <c r="E1327" s="342" t="str">
        <f t="shared" si="67"/>
        <v/>
      </c>
      <c r="F1327" s="262" t="str">
        <f t="shared" si="68"/>
        <v>否</v>
      </c>
      <c r="G1327" s="149" t="str">
        <f t="shared" si="69"/>
        <v>项</v>
      </c>
    </row>
    <row r="1328" ht="36" customHeight="1" spans="1:7">
      <c r="A1328" s="416">
        <v>2240507</v>
      </c>
      <c r="B1328" s="294" t="s">
        <v>1144</v>
      </c>
      <c r="C1328" s="300"/>
      <c r="D1328" s="323"/>
      <c r="E1328" s="342" t="str">
        <f t="shared" si="67"/>
        <v/>
      </c>
      <c r="F1328" s="262" t="str">
        <f t="shared" si="68"/>
        <v>否</v>
      </c>
      <c r="G1328" s="149" t="str">
        <f t="shared" si="69"/>
        <v>项</v>
      </c>
    </row>
    <row r="1329" ht="36" customHeight="1" spans="1:7">
      <c r="A1329" s="416">
        <v>2240508</v>
      </c>
      <c r="B1329" s="294" t="s">
        <v>1145</v>
      </c>
      <c r="C1329" s="300"/>
      <c r="D1329" s="323"/>
      <c r="E1329" s="342" t="str">
        <f t="shared" si="67"/>
        <v/>
      </c>
      <c r="F1329" s="262" t="str">
        <f t="shared" si="68"/>
        <v>否</v>
      </c>
      <c r="G1329" s="149" t="str">
        <f t="shared" si="69"/>
        <v>项</v>
      </c>
    </row>
    <row r="1330" ht="36" customHeight="1" spans="1:7">
      <c r="A1330" s="416">
        <v>2240509</v>
      </c>
      <c r="B1330" s="294" t="s">
        <v>1146</v>
      </c>
      <c r="C1330" s="300"/>
      <c r="D1330" s="323"/>
      <c r="E1330" s="342" t="str">
        <f t="shared" si="67"/>
        <v/>
      </c>
      <c r="F1330" s="262" t="str">
        <f t="shared" si="68"/>
        <v>否</v>
      </c>
      <c r="G1330" s="149" t="str">
        <f t="shared" si="69"/>
        <v>项</v>
      </c>
    </row>
    <row r="1331" ht="36" customHeight="1" spans="1:7">
      <c r="A1331" s="416">
        <v>2240510</v>
      </c>
      <c r="B1331" s="294" t="s">
        <v>1147</v>
      </c>
      <c r="C1331" s="300"/>
      <c r="D1331" s="323"/>
      <c r="E1331" s="342" t="str">
        <f t="shared" si="67"/>
        <v/>
      </c>
      <c r="F1331" s="262" t="str">
        <f t="shared" si="68"/>
        <v>否</v>
      </c>
      <c r="G1331" s="149" t="str">
        <f t="shared" si="69"/>
        <v>项</v>
      </c>
    </row>
    <row r="1332" ht="36" customHeight="1" spans="1:7">
      <c r="A1332" s="416">
        <v>2240550</v>
      </c>
      <c r="B1332" s="294" t="s">
        <v>1148</v>
      </c>
      <c r="C1332" s="300"/>
      <c r="D1332" s="323"/>
      <c r="E1332" s="342" t="str">
        <f t="shared" si="67"/>
        <v/>
      </c>
      <c r="F1332" s="262" t="str">
        <f t="shared" si="68"/>
        <v>否</v>
      </c>
      <c r="G1332" s="149" t="str">
        <f t="shared" si="69"/>
        <v>项</v>
      </c>
    </row>
    <row r="1333" ht="36" customHeight="1" spans="1:7">
      <c r="A1333" s="416">
        <v>2240599</v>
      </c>
      <c r="B1333" s="294" t="s">
        <v>1149</v>
      </c>
      <c r="C1333" s="300"/>
      <c r="D1333" s="323"/>
      <c r="E1333" s="342" t="str">
        <f t="shared" si="67"/>
        <v/>
      </c>
      <c r="F1333" s="262" t="str">
        <f t="shared" si="68"/>
        <v>否</v>
      </c>
      <c r="G1333" s="149" t="str">
        <f t="shared" si="69"/>
        <v>项</v>
      </c>
    </row>
    <row r="1334" ht="36" customHeight="1" spans="1:7">
      <c r="A1334" s="415">
        <v>22406</v>
      </c>
      <c r="B1334" s="287" t="s">
        <v>1150</v>
      </c>
      <c r="C1334" s="323">
        <v>440</v>
      </c>
      <c r="D1334" s="323"/>
      <c r="E1334" s="342">
        <f t="shared" si="67"/>
        <v>-1</v>
      </c>
      <c r="F1334" s="262" t="str">
        <f t="shared" si="68"/>
        <v>是</v>
      </c>
      <c r="G1334" s="149" t="str">
        <f t="shared" si="69"/>
        <v>款</v>
      </c>
    </row>
    <row r="1335" ht="36" customHeight="1" spans="1:7">
      <c r="A1335" s="416">
        <v>2240601</v>
      </c>
      <c r="B1335" s="294" t="s">
        <v>1151</v>
      </c>
      <c r="C1335" s="300"/>
      <c r="D1335" s="323"/>
      <c r="E1335" s="342" t="str">
        <f t="shared" si="67"/>
        <v/>
      </c>
      <c r="F1335" s="262" t="str">
        <f t="shared" si="68"/>
        <v>否</v>
      </c>
      <c r="G1335" s="149" t="str">
        <f t="shared" si="69"/>
        <v>项</v>
      </c>
    </row>
    <row r="1336" ht="36" customHeight="1" spans="1:7">
      <c r="A1336" s="416">
        <v>2240602</v>
      </c>
      <c r="B1336" s="294" t="s">
        <v>1152</v>
      </c>
      <c r="C1336" s="300"/>
      <c r="D1336" s="323"/>
      <c r="E1336" s="342" t="str">
        <f t="shared" si="67"/>
        <v/>
      </c>
      <c r="F1336" s="262" t="str">
        <f t="shared" si="68"/>
        <v>否</v>
      </c>
      <c r="G1336" s="149" t="str">
        <f t="shared" si="69"/>
        <v>项</v>
      </c>
    </row>
    <row r="1337" ht="36" customHeight="1" spans="1:7">
      <c r="A1337" s="416">
        <v>2240699</v>
      </c>
      <c r="B1337" s="294" t="s">
        <v>1153</v>
      </c>
      <c r="C1337" s="300">
        <v>440</v>
      </c>
      <c r="D1337" s="323"/>
      <c r="E1337" s="342">
        <f t="shared" si="67"/>
        <v>-1</v>
      </c>
      <c r="F1337" s="262" t="str">
        <f t="shared" si="68"/>
        <v>是</v>
      </c>
      <c r="G1337" s="149" t="str">
        <f t="shared" si="69"/>
        <v>项</v>
      </c>
    </row>
    <row r="1338" ht="36" customHeight="1" spans="1:7">
      <c r="A1338" s="415">
        <v>22407</v>
      </c>
      <c r="B1338" s="287" t="s">
        <v>1154</v>
      </c>
      <c r="C1338" s="323"/>
      <c r="D1338" s="323">
        <v>200</v>
      </c>
      <c r="E1338" s="342" t="str">
        <f t="shared" si="67"/>
        <v/>
      </c>
      <c r="F1338" s="262" t="str">
        <f t="shared" si="68"/>
        <v>是</v>
      </c>
      <c r="G1338" s="149" t="str">
        <f t="shared" si="69"/>
        <v>款</v>
      </c>
    </row>
    <row r="1339" ht="36" customHeight="1" spans="1:7">
      <c r="A1339" s="416">
        <v>2240701</v>
      </c>
      <c r="B1339" s="294" t="s">
        <v>1155</v>
      </c>
      <c r="C1339" s="300"/>
      <c r="D1339" s="323"/>
      <c r="E1339" s="342" t="str">
        <f t="shared" si="67"/>
        <v/>
      </c>
      <c r="F1339" s="262" t="str">
        <f t="shared" si="68"/>
        <v>否</v>
      </c>
      <c r="G1339" s="149" t="str">
        <f t="shared" si="69"/>
        <v>项</v>
      </c>
    </row>
    <row r="1340" ht="36" customHeight="1" spans="1:7">
      <c r="A1340" s="416">
        <v>2240702</v>
      </c>
      <c r="B1340" s="294" t="s">
        <v>1156</v>
      </c>
      <c r="C1340" s="300"/>
      <c r="D1340" s="323"/>
      <c r="E1340" s="342" t="str">
        <f t="shared" si="67"/>
        <v/>
      </c>
      <c r="F1340" s="262" t="str">
        <f t="shared" si="68"/>
        <v>否</v>
      </c>
      <c r="G1340" s="149" t="str">
        <f t="shared" si="69"/>
        <v>项</v>
      </c>
    </row>
    <row r="1341" ht="36" customHeight="1" spans="1:7">
      <c r="A1341" s="416">
        <v>2240703</v>
      </c>
      <c r="B1341" s="294" t="s">
        <v>1157</v>
      </c>
      <c r="C1341" s="300"/>
      <c r="D1341" s="323">
        <v>200</v>
      </c>
      <c r="E1341" s="342" t="str">
        <f t="shared" si="67"/>
        <v/>
      </c>
      <c r="F1341" s="262" t="str">
        <f t="shared" si="68"/>
        <v>是</v>
      </c>
      <c r="G1341" s="149" t="str">
        <f t="shared" si="69"/>
        <v>项</v>
      </c>
    </row>
    <row r="1342" ht="36" customHeight="1" spans="1:7">
      <c r="A1342" s="416">
        <v>2240704</v>
      </c>
      <c r="B1342" s="294" t="s">
        <v>1158</v>
      </c>
      <c r="C1342" s="300"/>
      <c r="D1342" s="323"/>
      <c r="E1342" s="342" t="str">
        <f t="shared" si="67"/>
        <v/>
      </c>
      <c r="F1342" s="262" t="str">
        <f t="shared" si="68"/>
        <v>否</v>
      </c>
      <c r="G1342" s="149" t="str">
        <f t="shared" si="69"/>
        <v>项</v>
      </c>
    </row>
    <row r="1343" ht="36" customHeight="1" spans="1:7">
      <c r="A1343" s="416">
        <v>2240799</v>
      </c>
      <c r="B1343" s="294" t="s">
        <v>1159</v>
      </c>
      <c r="C1343" s="300"/>
      <c r="D1343" s="323"/>
      <c r="E1343" s="342" t="str">
        <f t="shared" si="67"/>
        <v/>
      </c>
      <c r="F1343" s="262" t="str">
        <f t="shared" si="68"/>
        <v>否</v>
      </c>
      <c r="G1343" s="149" t="str">
        <f t="shared" si="69"/>
        <v>项</v>
      </c>
    </row>
    <row r="1344" ht="36" customHeight="1" spans="1:7">
      <c r="A1344" s="415">
        <v>22499</v>
      </c>
      <c r="B1344" s="287" t="s">
        <v>1160</v>
      </c>
      <c r="C1344" s="323"/>
      <c r="D1344" s="323"/>
      <c r="E1344" s="342" t="str">
        <f t="shared" si="67"/>
        <v/>
      </c>
      <c r="F1344" s="262" t="str">
        <f t="shared" si="68"/>
        <v>否</v>
      </c>
      <c r="G1344" s="149" t="str">
        <f t="shared" si="69"/>
        <v>款</v>
      </c>
    </row>
    <row r="1345" ht="36" customHeight="1" spans="1:7">
      <c r="A1345" s="425">
        <v>2249999</v>
      </c>
      <c r="B1345" s="294" t="s">
        <v>1161</v>
      </c>
      <c r="C1345" s="300"/>
      <c r="D1345" s="323"/>
      <c r="E1345" s="342" t="str">
        <f t="shared" si="67"/>
        <v/>
      </c>
      <c r="F1345" s="262" t="str">
        <f t="shared" si="68"/>
        <v>否</v>
      </c>
      <c r="G1345" s="149" t="str">
        <f t="shared" si="69"/>
        <v>项</v>
      </c>
    </row>
    <row r="1346" ht="36" customHeight="1" spans="1:7">
      <c r="A1346" s="296" t="s">
        <v>1162</v>
      </c>
      <c r="B1346" s="422" t="s">
        <v>283</v>
      </c>
      <c r="C1346" s="423"/>
      <c r="D1346" s="323"/>
      <c r="E1346" s="342" t="str">
        <f t="shared" si="67"/>
        <v/>
      </c>
      <c r="F1346" s="262" t="str">
        <f t="shared" si="68"/>
        <v>否</v>
      </c>
      <c r="G1346" s="149" t="str">
        <f t="shared" si="69"/>
        <v>项</v>
      </c>
    </row>
    <row r="1347" ht="36" customHeight="1" spans="1:7">
      <c r="A1347" s="415">
        <v>227</v>
      </c>
      <c r="B1347" s="287" t="s">
        <v>113</v>
      </c>
      <c r="C1347" s="323">
        <v>2720</v>
      </c>
      <c r="D1347" s="323">
        <v>3271</v>
      </c>
      <c r="E1347" s="342">
        <f t="shared" si="67"/>
        <v>0.203</v>
      </c>
      <c r="F1347" s="262" t="str">
        <f t="shared" si="68"/>
        <v>是</v>
      </c>
      <c r="G1347" s="149" t="str">
        <f t="shared" si="69"/>
        <v>类</v>
      </c>
    </row>
    <row r="1348" ht="36" customHeight="1" spans="1:7">
      <c r="A1348" s="415">
        <v>232</v>
      </c>
      <c r="B1348" s="287" t="s">
        <v>115</v>
      </c>
      <c r="C1348" s="323">
        <v>10393</v>
      </c>
      <c r="D1348" s="323">
        <v>10005</v>
      </c>
      <c r="E1348" s="342">
        <f t="shared" si="67"/>
        <v>-0.037</v>
      </c>
      <c r="F1348" s="262" t="str">
        <f t="shared" si="68"/>
        <v>是</v>
      </c>
      <c r="G1348" s="149" t="str">
        <f t="shared" si="69"/>
        <v>类</v>
      </c>
    </row>
    <row r="1349" ht="36" customHeight="1" spans="1:7">
      <c r="A1349" s="415">
        <v>23203</v>
      </c>
      <c r="B1349" s="287" t="s">
        <v>1163</v>
      </c>
      <c r="C1349" s="323">
        <v>10393</v>
      </c>
      <c r="D1349" s="323">
        <v>10005</v>
      </c>
      <c r="E1349" s="342">
        <f t="shared" si="67"/>
        <v>-0.037</v>
      </c>
      <c r="F1349" s="262" t="str">
        <f t="shared" si="68"/>
        <v>是</v>
      </c>
      <c r="G1349" s="149" t="str">
        <f t="shared" si="69"/>
        <v>款</v>
      </c>
    </row>
    <row r="1350" ht="36" customHeight="1" spans="1:7">
      <c r="A1350" s="416">
        <v>2320301</v>
      </c>
      <c r="B1350" s="294" t="s">
        <v>1164</v>
      </c>
      <c r="C1350" s="300">
        <v>10393</v>
      </c>
      <c r="D1350" s="323">
        <v>10005</v>
      </c>
      <c r="E1350" s="342">
        <f t="shared" si="67"/>
        <v>-0.037</v>
      </c>
      <c r="F1350" s="262" t="str">
        <f t="shared" si="68"/>
        <v>是</v>
      </c>
      <c r="G1350" s="149" t="str">
        <f t="shared" si="69"/>
        <v>项</v>
      </c>
    </row>
    <row r="1351" ht="36" customHeight="1" spans="1:7">
      <c r="A1351" s="416">
        <v>2320302</v>
      </c>
      <c r="B1351" s="294" t="s">
        <v>1165</v>
      </c>
      <c r="C1351" s="300"/>
      <c r="D1351" s="323"/>
      <c r="E1351" s="342" t="str">
        <f t="shared" si="67"/>
        <v/>
      </c>
      <c r="F1351" s="262" t="str">
        <f t="shared" si="68"/>
        <v>否</v>
      </c>
      <c r="G1351" s="149" t="str">
        <f t="shared" si="69"/>
        <v>项</v>
      </c>
    </row>
    <row r="1352" ht="36" customHeight="1" spans="1:7">
      <c r="A1352" s="416">
        <v>2320303</v>
      </c>
      <c r="B1352" s="294" t="s">
        <v>1166</v>
      </c>
      <c r="C1352" s="300"/>
      <c r="D1352" s="323"/>
      <c r="E1352" s="342" t="str">
        <f t="shared" si="67"/>
        <v/>
      </c>
      <c r="F1352" s="262" t="str">
        <f t="shared" si="68"/>
        <v>否</v>
      </c>
      <c r="G1352" s="149" t="str">
        <f t="shared" si="69"/>
        <v>项</v>
      </c>
    </row>
    <row r="1353" ht="36" customHeight="1" spans="1:7">
      <c r="A1353" s="419">
        <v>2320399</v>
      </c>
      <c r="B1353" s="294" t="s">
        <v>1167</v>
      </c>
      <c r="C1353" s="300"/>
      <c r="D1353" s="323"/>
      <c r="E1353" s="342" t="str">
        <f t="shared" si="67"/>
        <v/>
      </c>
      <c r="F1353" s="262" t="str">
        <f t="shared" si="68"/>
        <v>否</v>
      </c>
      <c r="G1353" s="149" t="str">
        <f t="shared" si="69"/>
        <v>项</v>
      </c>
    </row>
    <row r="1354" ht="36" customHeight="1" spans="1:7">
      <c r="A1354" s="420" t="s">
        <v>1168</v>
      </c>
      <c r="B1354" s="422" t="s">
        <v>283</v>
      </c>
      <c r="C1354" s="323"/>
      <c r="D1354" s="323"/>
      <c r="E1354" s="342" t="str">
        <f t="shared" ref="E1354:E1362" si="70">IF(C1354&gt;0,D1354/C1354-1,IF(C1354&lt;0,-(D1354/C1354-1),""))</f>
        <v/>
      </c>
      <c r="F1354" s="262" t="str">
        <f t="shared" si="68"/>
        <v>否</v>
      </c>
      <c r="G1354" s="149" t="str">
        <f t="shared" si="69"/>
        <v>项</v>
      </c>
    </row>
    <row r="1355" ht="36" customHeight="1" spans="1:7">
      <c r="A1355" s="415">
        <v>233</v>
      </c>
      <c r="B1355" s="287" t="s">
        <v>117</v>
      </c>
      <c r="C1355" s="323">
        <v>78</v>
      </c>
      <c r="D1355" s="323">
        <v>43</v>
      </c>
      <c r="E1355" s="342">
        <f t="shared" si="70"/>
        <v>-0.449</v>
      </c>
      <c r="F1355" s="262" t="str">
        <f t="shared" ref="F1355:F1362" si="71">IF(LEN(A1355)=3,"是",IF(B1355&lt;&gt;"",IF(SUM(C1355:D1355)&lt;&gt;0,"是","否"),"是"))</f>
        <v>是</v>
      </c>
      <c r="G1355" s="149" t="str">
        <f t="shared" ref="G1355:G1362" si="72">IF(LEN(A1355)=3,"类",IF(LEN(A1355)=5,"款","项"))</f>
        <v>类</v>
      </c>
    </row>
    <row r="1356" ht="36" customHeight="1" spans="1:7">
      <c r="A1356" s="415">
        <v>23303</v>
      </c>
      <c r="B1356" s="287" t="s">
        <v>1169</v>
      </c>
      <c r="C1356" s="323">
        <v>78</v>
      </c>
      <c r="D1356" s="323">
        <v>43</v>
      </c>
      <c r="E1356" s="342">
        <f t="shared" si="70"/>
        <v>-0.449</v>
      </c>
      <c r="F1356" s="262" t="str">
        <f t="shared" si="71"/>
        <v>是</v>
      </c>
      <c r="G1356" s="149" t="str">
        <f t="shared" si="72"/>
        <v>款</v>
      </c>
    </row>
    <row r="1357" ht="36" customHeight="1" spans="1:7">
      <c r="A1357" s="415">
        <v>229</v>
      </c>
      <c r="B1357" s="287" t="s">
        <v>119</v>
      </c>
      <c r="C1357" s="323">
        <v>39489</v>
      </c>
      <c r="D1357" s="323">
        <v>87023</v>
      </c>
      <c r="E1357" s="342">
        <f t="shared" si="70"/>
        <v>1.204</v>
      </c>
      <c r="F1357" s="262" t="str">
        <f t="shared" si="71"/>
        <v>是</v>
      </c>
      <c r="G1357" s="149" t="str">
        <f t="shared" si="72"/>
        <v>类</v>
      </c>
    </row>
    <row r="1358" ht="36" customHeight="1" spans="1:7">
      <c r="A1358" s="415">
        <v>22902</v>
      </c>
      <c r="B1358" s="287" t="s">
        <v>1170</v>
      </c>
      <c r="C1358" s="323"/>
      <c r="D1358" s="323"/>
      <c r="E1358" s="342" t="str">
        <f t="shared" si="70"/>
        <v/>
      </c>
      <c r="F1358" s="262" t="str">
        <f t="shared" si="71"/>
        <v>否</v>
      </c>
      <c r="G1358" s="149" t="str">
        <f t="shared" si="72"/>
        <v>款</v>
      </c>
    </row>
    <row r="1359" ht="36" customHeight="1" spans="1:7">
      <c r="A1359" s="415">
        <v>22999</v>
      </c>
      <c r="B1359" s="287" t="s">
        <v>1013</v>
      </c>
      <c r="C1359" s="323">
        <v>39489</v>
      </c>
      <c r="D1359" s="323">
        <v>87023</v>
      </c>
      <c r="E1359" s="342">
        <f t="shared" si="70"/>
        <v>1.204</v>
      </c>
      <c r="F1359" s="262" t="str">
        <f t="shared" si="71"/>
        <v>是</v>
      </c>
      <c r="G1359" s="149" t="str">
        <f t="shared" si="72"/>
        <v>款</v>
      </c>
    </row>
    <row r="1360" ht="36" customHeight="1" spans="1:7">
      <c r="A1360" s="421" t="s">
        <v>1171</v>
      </c>
      <c r="B1360" s="422" t="s">
        <v>283</v>
      </c>
      <c r="C1360" s="438"/>
      <c r="D1360" s="323"/>
      <c r="E1360" s="342" t="str">
        <f t="shared" si="70"/>
        <v/>
      </c>
      <c r="F1360" s="262" t="str">
        <f t="shared" si="71"/>
        <v>否</v>
      </c>
      <c r="G1360" s="149" t="str">
        <f t="shared" si="72"/>
        <v>项</v>
      </c>
    </row>
    <row r="1361" ht="36" customHeight="1" spans="1:6">
      <c r="A1361" s="439"/>
      <c r="B1361" s="422"/>
      <c r="C1361" s="438"/>
      <c r="D1361" s="323"/>
      <c r="E1361" s="342" t="str">
        <f t="shared" si="70"/>
        <v/>
      </c>
      <c r="F1361" s="262" t="str">
        <f t="shared" si="71"/>
        <v>是</v>
      </c>
    </row>
    <row r="1362" ht="36" customHeight="1" spans="1:6">
      <c r="A1362" s="440"/>
      <c r="B1362" s="441" t="s">
        <v>1172</v>
      </c>
      <c r="C1362" s="288">
        <v>274761</v>
      </c>
      <c r="D1362" s="323">
        <v>330401</v>
      </c>
      <c r="E1362" s="342">
        <f t="shared" si="70"/>
        <v>0.203</v>
      </c>
      <c r="F1362" s="262" t="str">
        <f t="shared" si="71"/>
        <v>是</v>
      </c>
    </row>
    <row r="1363" spans="3:3">
      <c r="C1363" s="359"/>
    </row>
    <row r="1364" spans="3:3">
      <c r="C1364" s="383"/>
    </row>
    <row r="1365" spans="3:3">
      <c r="C1365" s="359"/>
    </row>
    <row r="1366" spans="3:3">
      <c r="C1366" s="383"/>
    </row>
    <row r="1367" spans="3:3">
      <c r="C1367" s="359"/>
    </row>
    <row r="1368" spans="3:3">
      <c r="C1368" s="359"/>
    </row>
    <row r="1369" spans="3:3">
      <c r="C1369" s="383"/>
    </row>
    <row r="1370" spans="3:3">
      <c r="C1370" s="359"/>
    </row>
    <row r="1371" spans="3:3">
      <c r="C1371" s="359"/>
    </row>
    <row r="1372" spans="3:3">
      <c r="C1372" s="359"/>
    </row>
    <row r="1373" spans="3:3">
      <c r="C1373" s="359"/>
    </row>
    <row r="1374" spans="3:5">
      <c r="C1374" s="383"/>
      <c r="E1374" s="315">
        <f>IF(C1362&lt;&gt;0,IF((D1362/C1362-1)&lt;-30%,"",IF((D1362/C1362-1)&gt;150%,"",D1362/C1362-1)),"")</f>
        <v>0</v>
      </c>
    </row>
    <row r="1375" spans="3:3">
      <c r="C1375" s="359"/>
    </row>
  </sheetData>
  <autoFilter ref="A3:G1362">
    <extLst/>
  </autoFilter>
  <mergeCells count="1">
    <mergeCell ref="B1:E1"/>
  </mergeCells>
  <conditionalFormatting sqref="F4">
    <cfRule type="cellIs" dxfId="2" priority="1450" stopIfTrue="1" operator="lessThan">
      <formula>0</formula>
    </cfRule>
  </conditionalFormatting>
  <conditionalFormatting sqref="F5">
    <cfRule type="cellIs" dxfId="2" priority="1362" stopIfTrue="1" operator="lessThan">
      <formula>0</formula>
    </cfRule>
  </conditionalFormatting>
  <conditionalFormatting sqref="F6">
    <cfRule type="cellIs" dxfId="2" priority="1361" stopIfTrue="1" operator="lessThan">
      <formula>0</formula>
    </cfRule>
  </conditionalFormatting>
  <conditionalFormatting sqref="F7">
    <cfRule type="cellIs" dxfId="2" priority="1360" stopIfTrue="1" operator="lessThan">
      <formula>0</formula>
    </cfRule>
  </conditionalFormatting>
  <conditionalFormatting sqref="F8">
    <cfRule type="cellIs" dxfId="2" priority="1359" stopIfTrue="1" operator="lessThan">
      <formula>0</formula>
    </cfRule>
  </conditionalFormatting>
  <conditionalFormatting sqref="F9">
    <cfRule type="cellIs" dxfId="2" priority="1358" stopIfTrue="1" operator="lessThan">
      <formula>0</formula>
    </cfRule>
  </conditionalFormatting>
  <conditionalFormatting sqref="F10">
    <cfRule type="cellIs" dxfId="2" priority="1357" stopIfTrue="1" operator="lessThan">
      <formula>0</formula>
    </cfRule>
  </conditionalFormatting>
  <conditionalFormatting sqref="F11">
    <cfRule type="cellIs" dxfId="2" priority="1356" stopIfTrue="1" operator="lessThan">
      <formula>0</formula>
    </cfRule>
  </conditionalFormatting>
  <conditionalFormatting sqref="F12">
    <cfRule type="cellIs" dxfId="2" priority="1355" stopIfTrue="1" operator="lessThan">
      <formula>0</formula>
    </cfRule>
  </conditionalFormatting>
  <conditionalFormatting sqref="F13">
    <cfRule type="cellIs" dxfId="2" priority="1354" stopIfTrue="1" operator="lessThan">
      <formula>0</formula>
    </cfRule>
  </conditionalFormatting>
  <conditionalFormatting sqref="F14">
    <cfRule type="cellIs" dxfId="2" priority="1353" stopIfTrue="1" operator="lessThan">
      <formula>0</formula>
    </cfRule>
  </conditionalFormatting>
  <conditionalFormatting sqref="F15">
    <cfRule type="cellIs" dxfId="2" priority="1352" stopIfTrue="1" operator="lessThan">
      <formula>0</formula>
    </cfRule>
  </conditionalFormatting>
  <conditionalFormatting sqref="F16">
    <cfRule type="cellIs" dxfId="2" priority="1351" stopIfTrue="1" operator="lessThan">
      <formula>0</formula>
    </cfRule>
  </conditionalFormatting>
  <conditionalFormatting sqref="F17">
    <cfRule type="cellIs" dxfId="2" priority="1350" stopIfTrue="1" operator="lessThan">
      <formula>0</formula>
    </cfRule>
  </conditionalFormatting>
  <conditionalFormatting sqref="F18">
    <cfRule type="cellIs" dxfId="2" priority="1349" stopIfTrue="1" operator="lessThan">
      <formula>0</formula>
    </cfRule>
  </conditionalFormatting>
  <conditionalFormatting sqref="F19">
    <cfRule type="cellIs" dxfId="2" priority="1348" stopIfTrue="1" operator="lessThan">
      <formula>0</formula>
    </cfRule>
  </conditionalFormatting>
  <conditionalFormatting sqref="F20">
    <cfRule type="cellIs" dxfId="2" priority="1347" stopIfTrue="1" operator="lessThan">
      <formula>0</formula>
    </cfRule>
  </conditionalFormatting>
  <conditionalFormatting sqref="F21">
    <cfRule type="cellIs" dxfId="2" priority="1346" stopIfTrue="1" operator="lessThan">
      <formula>0</formula>
    </cfRule>
  </conditionalFormatting>
  <conditionalFormatting sqref="F22">
    <cfRule type="cellIs" dxfId="2" priority="1345" stopIfTrue="1" operator="lessThan">
      <formula>0</formula>
    </cfRule>
  </conditionalFormatting>
  <conditionalFormatting sqref="F23">
    <cfRule type="cellIs" dxfId="2" priority="1344" stopIfTrue="1" operator="lessThan">
      <formula>0</formula>
    </cfRule>
  </conditionalFormatting>
  <conditionalFormatting sqref="F24">
    <cfRule type="cellIs" dxfId="2" priority="1343" stopIfTrue="1" operator="lessThan">
      <formula>0</formula>
    </cfRule>
  </conditionalFormatting>
  <conditionalFormatting sqref="F25">
    <cfRule type="cellIs" dxfId="2" priority="1342" stopIfTrue="1" operator="lessThan">
      <formula>0</formula>
    </cfRule>
  </conditionalFormatting>
  <conditionalFormatting sqref="F26">
    <cfRule type="cellIs" dxfId="2" priority="1341" stopIfTrue="1" operator="lessThan">
      <formula>0</formula>
    </cfRule>
  </conditionalFormatting>
  <conditionalFormatting sqref="F27">
    <cfRule type="cellIs" dxfId="2" priority="1340" stopIfTrue="1" operator="lessThan">
      <formula>0</formula>
    </cfRule>
  </conditionalFormatting>
  <conditionalFormatting sqref="F28">
    <cfRule type="cellIs" dxfId="2" priority="1339" stopIfTrue="1" operator="lessThan">
      <formula>0</formula>
    </cfRule>
  </conditionalFormatting>
  <conditionalFormatting sqref="F29">
    <cfRule type="cellIs" dxfId="2" priority="1338" stopIfTrue="1" operator="lessThan">
      <formula>0</formula>
    </cfRule>
  </conditionalFormatting>
  <conditionalFormatting sqref="F30">
    <cfRule type="cellIs" dxfId="2" priority="1337" stopIfTrue="1" operator="lessThan">
      <formula>0</formula>
    </cfRule>
  </conditionalFormatting>
  <conditionalFormatting sqref="F31">
    <cfRule type="cellIs" dxfId="2" priority="1336" stopIfTrue="1" operator="lessThan">
      <formula>0</formula>
    </cfRule>
  </conditionalFormatting>
  <conditionalFormatting sqref="F32">
    <cfRule type="cellIs" dxfId="2" priority="1335" stopIfTrue="1" operator="lessThan">
      <formula>0</formula>
    </cfRule>
  </conditionalFormatting>
  <conditionalFormatting sqref="F33">
    <cfRule type="cellIs" dxfId="2" priority="1334" stopIfTrue="1" operator="lessThan">
      <formula>0</formula>
    </cfRule>
  </conditionalFormatting>
  <conditionalFormatting sqref="F34">
    <cfRule type="cellIs" dxfId="2" priority="1333" stopIfTrue="1" operator="lessThan">
      <formula>0</formula>
    </cfRule>
  </conditionalFormatting>
  <conditionalFormatting sqref="F35">
    <cfRule type="cellIs" dxfId="2" priority="1332" stopIfTrue="1" operator="lessThan">
      <formula>0</formula>
    </cfRule>
  </conditionalFormatting>
  <conditionalFormatting sqref="F36">
    <cfRule type="cellIs" dxfId="2" priority="1331" stopIfTrue="1" operator="lessThan">
      <formula>0</formula>
    </cfRule>
  </conditionalFormatting>
  <conditionalFormatting sqref="F37">
    <cfRule type="cellIs" dxfId="2" priority="1330" stopIfTrue="1" operator="lessThan">
      <formula>0</formula>
    </cfRule>
  </conditionalFormatting>
  <conditionalFormatting sqref="F38">
    <cfRule type="cellIs" dxfId="2" priority="1329" stopIfTrue="1" operator="lessThan">
      <formula>0</formula>
    </cfRule>
  </conditionalFormatting>
  <conditionalFormatting sqref="F39">
    <cfRule type="cellIs" dxfId="2" priority="1328" stopIfTrue="1" operator="lessThan">
      <formula>0</formula>
    </cfRule>
  </conditionalFormatting>
  <conditionalFormatting sqref="F40">
    <cfRule type="cellIs" dxfId="2" priority="1327" stopIfTrue="1" operator="lessThan">
      <formula>0</formula>
    </cfRule>
  </conditionalFormatting>
  <conditionalFormatting sqref="F41">
    <cfRule type="cellIs" dxfId="2" priority="1326" stopIfTrue="1" operator="lessThan">
      <formula>0</formula>
    </cfRule>
  </conditionalFormatting>
  <conditionalFormatting sqref="F42">
    <cfRule type="cellIs" dxfId="2" priority="1325" stopIfTrue="1" operator="lessThan">
      <formula>0</formula>
    </cfRule>
  </conditionalFormatting>
  <conditionalFormatting sqref="F43">
    <cfRule type="cellIs" dxfId="2" priority="1324" stopIfTrue="1" operator="lessThan">
      <formula>0</formula>
    </cfRule>
  </conditionalFormatting>
  <conditionalFormatting sqref="F44">
    <cfRule type="cellIs" dxfId="2" priority="1323" stopIfTrue="1" operator="lessThan">
      <formula>0</formula>
    </cfRule>
  </conditionalFormatting>
  <conditionalFormatting sqref="F45">
    <cfRule type="cellIs" dxfId="2" priority="1322" stopIfTrue="1" operator="lessThan">
      <formula>0</formula>
    </cfRule>
  </conditionalFormatting>
  <conditionalFormatting sqref="F46">
    <cfRule type="cellIs" dxfId="2" priority="1321" stopIfTrue="1" operator="lessThan">
      <formula>0</formula>
    </cfRule>
  </conditionalFormatting>
  <conditionalFormatting sqref="F47">
    <cfRule type="cellIs" dxfId="2" priority="1320" stopIfTrue="1" operator="lessThan">
      <formula>0</formula>
    </cfRule>
  </conditionalFormatting>
  <conditionalFormatting sqref="F48">
    <cfRule type="cellIs" dxfId="2" priority="1319" stopIfTrue="1" operator="lessThan">
      <formula>0</formula>
    </cfRule>
  </conditionalFormatting>
  <conditionalFormatting sqref="F49">
    <cfRule type="cellIs" dxfId="2" priority="1318" stopIfTrue="1" operator="lessThan">
      <formula>0</formula>
    </cfRule>
  </conditionalFormatting>
  <conditionalFormatting sqref="F50">
    <cfRule type="cellIs" dxfId="2" priority="1317" stopIfTrue="1" operator="lessThan">
      <formula>0</formula>
    </cfRule>
  </conditionalFormatting>
  <conditionalFormatting sqref="F51">
    <cfRule type="cellIs" dxfId="2" priority="1316" stopIfTrue="1" operator="lessThan">
      <formula>0</formula>
    </cfRule>
  </conditionalFormatting>
  <conditionalFormatting sqref="F52">
    <cfRule type="cellIs" dxfId="2" priority="1315" stopIfTrue="1" operator="lessThan">
      <formula>0</formula>
    </cfRule>
  </conditionalFormatting>
  <conditionalFormatting sqref="F53">
    <cfRule type="cellIs" dxfId="2" priority="1314" stopIfTrue="1" operator="lessThan">
      <formula>0</formula>
    </cfRule>
  </conditionalFormatting>
  <conditionalFormatting sqref="F54">
    <cfRule type="cellIs" dxfId="2" priority="1313" stopIfTrue="1" operator="lessThan">
      <formula>0</formula>
    </cfRule>
  </conditionalFormatting>
  <conditionalFormatting sqref="F55">
    <cfRule type="cellIs" dxfId="2" priority="1312" stopIfTrue="1" operator="lessThan">
      <formula>0</formula>
    </cfRule>
  </conditionalFormatting>
  <conditionalFormatting sqref="F56">
    <cfRule type="cellIs" dxfId="2" priority="1311" stopIfTrue="1" operator="lessThan">
      <formula>0</formula>
    </cfRule>
  </conditionalFormatting>
  <conditionalFormatting sqref="F57">
    <cfRule type="cellIs" dxfId="2" priority="1310" stopIfTrue="1" operator="lessThan">
      <formula>0</formula>
    </cfRule>
  </conditionalFormatting>
  <conditionalFormatting sqref="F58">
    <cfRule type="cellIs" dxfId="2" priority="1309" stopIfTrue="1" operator="lessThan">
      <formula>0</formula>
    </cfRule>
  </conditionalFormatting>
  <conditionalFormatting sqref="F59">
    <cfRule type="cellIs" dxfId="2" priority="1308" stopIfTrue="1" operator="lessThan">
      <formula>0</formula>
    </cfRule>
  </conditionalFormatting>
  <conditionalFormatting sqref="F60">
    <cfRule type="cellIs" dxfId="2" priority="1307" stopIfTrue="1" operator="lessThan">
      <formula>0</formula>
    </cfRule>
  </conditionalFormatting>
  <conditionalFormatting sqref="F61">
    <cfRule type="cellIs" dxfId="2" priority="1306" stopIfTrue="1" operator="lessThan">
      <formula>0</formula>
    </cfRule>
  </conditionalFormatting>
  <conditionalFormatting sqref="F62">
    <cfRule type="cellIs" dxfId="2" priority="1305" stopIfTrue="1" operator="lessThan">
      <formula>0</formula>
    </cfRule>
  </conditionalFormatting>
  <conditionalFormatting sqref="F63">
    <cfRule type="cellIs" dxfId="2" priority="1304" stopIfTrue="1" operator="lessThan">
      <formula>0</formula>
    </cfRule>
  </conditionalFormatting>
  <conditionalFormatting sqref="F64">
    <cfRule type="cellIs" dxfId="2" priority="1303" stopIfTrue="1" operator="lessThan">
      <formula>0</formula>
    </cfRule>
  </conditionalFormatting>
  <conditionalFormatting sqref="F65">
    <cfRule type="cellIs" dxfId="2" priority="1302" stopIfTrue="1" operator="lessThan">
      <formula>0</formula>
    </cfRule>
  </conditionalFormatting>
  <conditionalFormatting sqref="F66">
    <cfRule type="cellIs" dxfId="2" priority="1301" stopIfTrue="1" operator="lessThan">
      <formula>0</formula>
    </cfRule>
  </conditionalFormatting>
  <conditionalFormatting sqref="F67">
    <cfRule type="cellIs" dxfId="2" priority="1300" stopIfTrue="1" operator="lessThan">
      <formula>0</formula>
    </cfRule>
  </conditionalFormatting>
  <conditionalFormatting sqref="F68">
    <cfRule type="cellIs" dxfId="2" priority="1299" stopIfTrue="1" operator="lessThan">
      <formula>0</formula>
    </cfRule>
  </conditionalFormatting>
  <conditionalFormatting sqref="F69">
    <cfRule type="cellIs" dxfId="2" priority="1298" stopIfTrue="1" operator="lessThan">
      <formula>0</formula>
    </cfRule>
  </conditionalFormatting>
  <conditionalFormatting sqref="F70">
    <cfRule type="cellIs" dxfId="2" priority="1297" stopIfTrue="1" operator="lessThan">
      <formula>0</formula>
    </cfRule>
  </conditionalFormatting>
  <conditionalFormatting sqref="F71">
    <cfRule type="cellIs" dxfId="2" priority="1296" stopIfTrue="1" operator="lessThan">
      <formula>0</formula>
    </cfRule>
  </conditionalFormatting>
  <conditionalFormatting sqref="F72">
    <cfRule type="cellIs" dxfId="2" priority="1295" stopIfTrue="1" operator="lessThan">
      <formula>0</formula>
    </cfRule>
  </conditionalFormatting>
  <conditionalFormatting sqref="F73">
    <cfRule type="cellIs" dxfId="2" priority="1294" stopIfTrue="1" operator="lessThan">
      <formula>0</formula>
    </cfRule>
  </conditionalFormatting>
  <conditionalFormatting sqref="F74">
    <cfRule type="cellIs" dxfId="2" priority="1293" stopIfTrue="1" operator="lessThan">
      <formula>0</formula>
    </cfRule>
  </conditionalFormatting>
  <conditionalFormatting sqref="F75">
    <cfRule type="cellIs" dxfId="2" priority="1292" stopIfTrue="1" operator="lessThan">
      <formula>0</formula>
    </cfRule>
  </conditionalFormatting>
  <conditionalFormatting sqref="F76">
    <cfRule type="cellIs" dxfId="2" priority="1291" stopIfTrue="1" operator="lessThan">
      <formula>0</formula>
    </cfRule>
  </conditionalFormatting>
  <conditionalFormatting sqref="F77">
    <cfRule type="cellIs" dxfId="2" priority="1290" stopIfTrue="1" operator="lessThan">
      <formula>0</formula>
    </cfRule>
  </conditionalFormatting>
  <conditionalFormatting sqref="F78">
    <cfRule type="cellIs" dxfId="2" priority="1289" stopIfTrue="1" operator="lessThan">
      <formula>0</formula>
    </cfRule>
  </conditionalFormatting>
  <conditionalFormatting sqref="F79">
    <cfRule type="cellIs" dxfId="2" priority="1288" stopIfTrue="1" operator="lessThan">
      <formula>0</formula>
    </cfRule>
  </conditionalFormatting>
  <conditionalFormatting sqref="F80">
    <cfRule type="cellIs" dxfId="2" priority="1287" stopIfTrue="1" operator="lessThan">
      <formula>0</formula>
    </cfRule>
  </conditionalFormatting>
  <conditionalFormatting sqref="F81">
    <cfRule type="cellIs" dxfId="2" priority="1286" stopIfTrue="1" operator="lessThan">
      <formula>0</formula>
    </cfRule>
  </conditionalFormatting>
  <conditionalFormatting sqref="F82">
    <cfRule type="cellIs" dxfId="2" priority="1285" stopIfTrue="1" operator="lessThan">
      <formula>0</formula>
    </cfRule>
  </conditionalFormatting>
  <conditionalFormatting sqref="F83">
    <cfRule type="cellIs" dxfId="2" priority="1284" stopIfTrue="1" operator="lessThan">
      <formula>0</formula>
    </cfRule>
  </conditionalFormatting>
  <conditionalFormatting sqref="F84">
    <cfRule type="cellIs" dxfId="2" priority="1283" stopIfTrue="1" operator="lessThan">
      <formula>0</formula>
    </cfRule>
  </conditionalFormatting>
  <conditionalFormatting sqref="F85">
    <cfRule type="cellIs" dxfId="2" priority="1282" stopIfTrue="1" operator="lessThan">
      <formula>0</formula>
    </cfRule>
  </conditionalFormatting>
  <conditionalFormatting sqref="F86">
    <cfRule type="cellIs" dxfId="2" priority="1281" stopIfTrue="1" operator="lessThan">
      <formula>0</formula>
    </cfRule>
  </conditionalFormatting>
  <conditionalFormatting sqref="F87">
    <cfRule type="cellIs" dxfId="2" priority="1280" stopIfTrue="1" operator="lessThan">
      <formula>0</formula>
    </cfRule>
  </conditionalFormatting>
  <conditionalFormatting sqref="F88">
    <cfRule type="cellIs" dxfId="2" priority="1279" stopIfTrue="1" operator="lessThan">
      <formula>0</formula>
    </cfRule>
  </conditionalFormatting>
  <conditionalFormatting sqref="F89">
    <cfRule type="cellIs" dxfId="2" priority="1278" stopIfTrue="1" operator="lessThan">
      <formula>0</formula>
    </cfRule>
  </conditionalFormatting>
  <conditionalFormatting sqref="F90">
    <cfRule type="cellIs" dxfId="2" priority="1277" stopIfTrue="1" operator="lessThan">
      <formula>0</formula>
    </cfRule>
  </conditionalFormatting>
  <conditionalFormatting sqref="F91">
    <cfRule type="cellIs" dxfId="2" priority="1276" stopIfTrue="1" operator="lessThan">
      <formula>0</formula>
    </cfRule>
  </conditionalFormatting>
  <conditionalFormatting sqref="F92">
    <cfRule type="cellIs" dxfId="2" priority="1275" stopIfTrue="1" operator="lessThan">
      <formula>0</formula>
    </cfRule>
  </conditionalFormatting>
  <conditionalFormatting sqref="F93">
    <cfRule type="cellIs" dxfId="2" priority="1274" stopIfTrue="1" operator="lessThan">
      <formula>0</formula>
    </cfRule>
  </conditionalFormatting>
  <conditionalFormatting sqref="F94">
    <cfRule type="cellIs" dxfId="2" priority="1273" stopIfTrue="1" operator="lessThan">
      <formula>0</formula>
    </cfRule>
  </conditionalFormatting>
  <conditionalFormatting sqref="F95">
    <cfRule type="cellIs" dxfId="2" priority="1272" stopIfTrue="1" operator="lessThan">
      <formula>0</formula>
    </cfRule>
  </conditionalFormatting>
  <conditionalFormatting sqref="F96">
    <cfRule type="cellIs" dxfId="2" priority="1271" stopIfTrue="1" operator="lessThan">
      <formula>0</formula>
    </cfRule>
  </conditionalFormatting>
  <conditionalFormatting sqref="F97">
    <cfRule type="cellIs" dxfId="2" priority="1270" stopIfTrue="1" operator="lessThan">
      <formula>0</formula>
    </cfRule>
  </conditionalFormatting>
  <conditionalFormatting sqref="F98">
    <cfRule type="cellIs" dxfId="2" priority="1269" stopIfTrue="1" operator="lessThan">
      <formula>0</formula>
    </cfRule>
  </conditionalFormatting>
  <conditionalFormatting sqref="F99">
    <cfRule type="cellIs" dxfId="2" priority="1268" stopIfTrue="1" operator="lessThan">
      <formula>0</formula>
    </cfRule>
  </conditionalFormatting>
  <conditionalFormatting sqref="F100">
    <cfRule type="cellIs" dxfId="2" priority="1267" stopIfTrue="1" operator="lessThan">
      <formula>0</formula>
    </cfRule>
  </conditionalFormatting>
  <conditionalFormatting sqref="F101">
    <cfRule type="cellIs" dxfId="2" priority="1266" stopIfTrue="1" operator="lessThan">
      <formula>0</formula>
    </cfRule>
  </conditionalFormatting>
  <conditionalFormatting sqref="F102">
    <cfRule type="cellIs" dxfId="2" priority="1265" stopIfTrue="1" operator="lessThan">
      <formula>0</formula>
    </cfRule>
  </conditionalFormatting>
  <conditionalFormatting sqref="F103">
    <cfRule type="cellIs" dxfId="2" priority="1264" stopIfTrue="1" operator="lessThan">
      <formula>0</formula>
    </cfRule>
  </conditionalFormatting>
  <conditionalFormatting sqref="F104">
    <cfRule type="cellIs" dxfId="2" priority="1263" stopIfTrue="1" operator="lessThan">
      <formula>0</formula>
    </cfRule>
  </conditionalFormatting>
  <conditionalFormatting sqref="F105">
    <cfRule type="cellIs" dxfId="2" priority="1262" stopIfTrue="1" operator="lessThan">
      <formula>0</formula>
    </cfRule>
  </conditionalFormatting>
  <conditionalFormatting sqref="F106">
    <cfRule type="cellIs" dxfId="2" priority="1261" stopIfTrue="1" operator="lessThan">
      <formula>0</formula>
    </cfRule>
  </conditionalFormatting>
  <conditionalFormatting sqref="F107">
    <cfRule type="cellIs" dxfId="2" priority="1260" stopIfTrue="1" operator="lessThan">
      <formula>0</formula>
    </cfRule>
  </conditionalFormatting>
  <conditionalFormatting sqref="F108">
    <cfRule type="cellIs" dxfId="2" priority="1259" stopIfTrue="1" operator="lessThan">
      <formula>0</formula>
    </cfRule>
  </conditionalFormatting>
  <conditionalFormatting sqref="F109">
    <cfRule type="cellIs" dxfId="2" priority="1258" stopIfTrue="1" operator="lessThan">
      <formula>0</formula>
    </cfRule>
  </conditionalFormatting>
  <conditionalFormatting sqref="F110">
    <cfRule type="cellIs" dxfId="2" priority="1257" stopIfTrue="1" operator="lessThan">
      <formula>0</formula>
    </cfRule>
  </conditionalFormatting>
  <conditionalFormatting sqref="F111">
    <cfRule type="cellIs" dxfId="2" priority="1256" stopIfTrue="1" operator="lessThan">
      <formula>0</formula>
    </cfRule>
  </conditionalFormatting>
  <conditionalFormatting sqref="F112">
    <cfRule type="cellIs" dxfId="2" priority="1255" stopIfTrue="1" operator="lessThan">
      <formula>0</formula>
    </cfRule>
  </conditionalFormatting>
  <conditionalFormatting sqref="F113">
    <cfRule type="cellIs" dxfId="2" priority="1254" stopIfTrue="1" operator="lessThan">
      <formula>0</formula>
    </cfRule>
  </conditionalFormatting>
  <conditionalFormatting sqref="F114">
    <cfRule type="cellIs" dxfId="2" priority="1253" stopIfTrue="1" operator="lessThan">
      <formula>0</formula>
    </cfRule>
  </conditionalFormatting>
  <conditionalFormatting sqref="F115">
    <cfRule type="cellIs" dxfId="2" priority="1252" stopIfTrue="1" operator="lessThan">
      <formula>0</formula>
    </cfRule>
  </conditionalFormatting>
  <conditionalFormatting sqref="F116">
    <cfRule type="cellIs" dxfId="2" priority="1251" stopIfTrue="1" operator="lessThan">
      <formula>0</formula>
    </cfRule>
  </conditionalFormatting>
  <conditionalFormatting sqref="F117">
    <cfRule type="cellIs" dxfId="2" priority="1250" stopIfTrue="1" operator="lessThan">
      <formula>0</formula>
    </cfRule>
  </conditionalFormatting>
  <conditionalFormatting sqref="F118">
    <cfRule type="cellIs" dxfId="2" priority="1249" stopIfTrue="1" operator="lessThan">
      <formula>0</formula>
    </cfRule>
  </conditionalFormatting>
  <conditionalFormatting sqref="F119">
    <cfRule type="cellIs" dxfId="2" priority="1248" stopIfTrue="1" operator="lessThan">
      <formula>0</formula>
    </cfRule>
  </conditionalFormatting>
  <conditionalFormatting sqref="F120">
    <cfRule type="cellIs" dxfId="2" priority="1247" stopIfTrue="1" operator="lessThan">
      <formula>0</formula>
    </cfRule>
  </conditionalFormatting>
  <conditionalFormatting sqref="F121">
    <cfRule type="cellIs" dxfId="2" priority="1246" stopIfTrue="1" operator="lessThan">
      <formula>0</formula>
    </cfRule>
  </conditionalFormatting>
  <conditionalFormatting sqref="F122">
    <cfRule type="cellIs" dxfId="2" priority="1245" stopIfTrue="1" operator="lessThan">
      <formula>0</formula>
    </cfRule>
  </conditionalFormatting>
  <conditionalFormatting sqref="F123">
    <cfRule type="cellIs" dxfId="2" priority="1244" stopIfTrue="1" operator="lessThan">
      <formula>0</formula>
    </cfRule>
  </conditionalFormatting>
  <conditionalFormatting sqref="F124">
    <cfRule type="cellIs" dxfId="2" priority="1243" stopIfTrue="1" operator="lessThan">
      <formula>0</formula>
    </cfRule>
  </conditionalFormatting>
  <conditionalFormatting sqref="F125">
    <cfRule type="cellIs" dxfId="2" priority="1242" stopIfTrue="1" operator="lessThan">
      <formula>0</formula>
    </cfRule>
  </conditionalFormatting>
  <conditionalFormatting sqref="F126">
    <cfRule type="cellIs" dxfId="2" priority="1241" stopIfTrue="1" operator="lessThan">
      <formula>0</formula>
    </cfRule>
  </conditionalFormatting>
  <conditionalFormatting sqref="F127">
    <cfRule type="cellIs" dxfId="2" priority="1240" stopIfTrue="1" operator="lessThan">
      <formula>0</formula>
    </cfRule>
  </conditionalFormatting>
  <conditionalFormatting sqref="F128">
    <cfRule type="cellIs" dxfId="2" priority="1239" stopIfTrue="1" operator="lessThan">
      <formula>0</formula>
    </cfRule>
  </conditionalFormatting>
  <conditionalFormatting sqref="F129">
    <cfRule type="cellIs" dxfId="2" priority="1238" stopIfTrue="1" operator="lessThan">
      <formula>0</formula>
    </cfRule>
  </conditionalFormatting>
  <conditionalFormatting sqref="F130">
    <cfRule type="cellIs" dxfId="2" priority="1237" stopIfTrue="1" operator="lessThan">
      <formula>0</formula>
    </cfRule>
  </conditionalFormatting>
  <conditionalFormatting sqref="F131">
    <cfRule type="cellIs" dxfId="2" priority="1236" stopIfTrue="1" operator="lessThan">
      <formula>0</formula>
    </cfRule>
  </conditionalFormatting>
  <conditionalFormatting sqref="F132">
    <cfRule type="cellIs" dxfId="2" priority="1235" stopIfTrue="1" operator="lessThan">
      <formula>0</formula>
    </cfRule>
  </conditionalFormatting>
  <conditionalFormatting sqref="F133">
    <cfRule type="cellIs" dxfId="2" priority="1234" stopIfTrue="1" operator="lessThan">
      <formula>0</formula>
    </cfRule>
  </conditionalFormatting>
  <conditionalFormatting sqref="F134">
    <cfRule type="cellIs" dxfId="2" priority="1233" stopIfTrue="1" operator="lessThan">
      <formula>0</formula>
    </cfRule>
  </conditionalFormatting>
  <conditionalFormatting sqref="F135">
    <cfRule type="cellIs" dxfId="2" priority="1232" stopIfTrue="1" operator="lessThan">
      <formula>0</formula>
    </cfRule>
  </conditionalFormatting>
  <conditionalFormatting sqref="F136">
    <cfRule type="cellIs" dxfId="2" priority="1231" stopIfTrue="1" operator="lessThan">
      <formula>0</formula>
    </cfRule>
  </conditionalFormatting>
  <conditionalFormatting sqref="F137">
    <cfRule type="cellIs" dxfId="2" priority="1230" stopIfTrue="1" operator="lessThan">
      <formula>0</formula>
    </cfRule>
  </conditionalFormatting>
  <conditionalFormatting sqref="F138">
    <cfRule type="cellIs" dxfId="2" priority="1229" stopIfTrue="1" operator="lessThan">
      <formula>0</formula>
    </cfRule>
  </conditionalFormatting>
  <conditionalFormatting sqref="F139">
    <cfRule type="cellIs" dxfId="2" priority="1228" stopIfTrue="1" operator="lessThan">
      <formula>0</formula>
    </cfRule>
  </conditionalFormatting>
  <conditionalFormatting sqref="F140">
    <cfRule type="cellIs" dxfId="2" priority="1227" stopIfTrue="1" operator="lessThan">
      <formula>0</formula>
    </cfRule>
  </conditionalFormatting>
  <conditionalFormatting sqref="F141">
    <cfRule type="cellIs" dxfId="2" priority="1226" stopIfTrue="1" operator="lessThan">
      <formula>0</formula>
    </cfRule>
  </conditionalFormatting>
  <conditionalFormatting sqref="F142">
    <cfRule type="cellIs" dxfId="2" priority="1225" stopIfTrue="1" operator="lessThan">
      <formula>0</formula>
    </cfRule>
  </conditionalFormatting>
  <conditionalFormatting sqref="F143">
    <cfRule type="cellIs" dxfId="2" priority="1224" stopIfTrue="1" operator="lessThan">
      <formula>0</formula>
    </cfRule>
  </conditionalFormatting>
  <conditionalFormatting sqref="F144">
    <cfRule type="cellIs" dxfId="2" priority="1223" stopIfTrue="1" operator="lessThan">
      <formula>0</formula>
    </cfRule>
  </conditionalFormatting>
  <conditionalFormatting sqref="F145">
    <cfRule type="cellIs" dxfId="2" priority="1222" stopIfTrue="1" operator="lessThan">
      <formula>0</formula>
    </cfRule>
  </conditionalFormatting>
  <conditionalFormatting sqref="F146">
    <cfRule type="cellIs" dxfId="2" priority="1221" stopIfTrue="1" operator="lessThan">
      <formula>0</formula>
    </cfRule>
  </conditionalFormatting>
  <conditionalFormatting sqref="F147">
    <cfRule type="cellIs" dxfId="2" priority="1220" stopIfTrue="1" operator="lessThan">
      <formula>0</formula>
    </cfRule>
  </conditionalFormatting>
  <conditionalFormatting sqref="F148">
    <cfRule type="cellIs" dxfId="2" priority="1219" stopIfTrue="1" operator="lessThan">
      <formula>0</formula>
    </cfRule>
  </conditionalFormatting>
  <conditionalFormatting sqref="F149">
    <cfRule type="cellIs" dxfId="2" priority="1218" stopIfTrue="1" operator="lessThan">
      <formula>0</formula>
    </cfRule>
  </conditionalFormatting>
  <conditionalFormatting sqref="F150">
    <cfRule type="cellIs" dxfId="2" priority="1217" stopIfTrue="1" operator="lessThan">
      <formula>0</formula>
    </cfRule>
  </conditionalFormatting>
  <conditionalFormatting sqref="F151">
    <cfRule type="cellIs" dxfId="2" priority="1216" stopIfTrue="1" operator="lessThan">
      <formula>0</formula>
    </cfRule>
  </conditionalFormatting>
  <conditionalFormatting sqref="F152">
    <cfRule type="cellIs" dxfId="2" priority="1215" stopIfTrue="1" operator="lessThan">
      <formula>0</formula>
    </cfRule>
  </conditionalFormatting>
  <conditionalFormatting sqref="F153">
    <cfRule type="cellIs" dxfId="2" priority="1214" stopIfTrue="1" operator="lessThan">
      <formula>0</formula>
    </cfRule>
  </conditionalFormatting>
  <conditionalFormatting sqref="F154">
    <cfRule type="cellIs" dxfId="2" priority="1213" stopIfTrue="1" operator="lessThan">
      <formula>0</formula>
    </cfRule>
  </conditionalFormatting>
  <conditionalFormatting sqref="F155">
    <cfRule type="cellIs" dxfId="2" priority="1212" stopIfTrue="1" operator="lessThan">
      <formula>0</formula>
    </cfRule>
  </conditionalFormatting>
  <conditionalFormatting sqref="F156">
    <cfRule type="cellIs" dxfId="2" priority="1211" stopIfTrue="1" operator="lessThan">
      <formula>0</formula>
    </cfRule>
  </conditionalFormatting>
  <conditionalFormatting sqref="F157">
    <cfRule type="cellIs" dxfId="2" priority="1210" stopIfTrue="1" operator="lessThan">
      <formula>0</formula>
    </cfRule>
  </conditionalFormatting>
  <conditionalFormatting sqref="F158">
    <cfRule type="cellIs" dxfId="2" priority="1209" stopIfTrue="1" operator="lessThan">
      <formula>0</formula>
    </cfRule>
  </conditionalFormatting>
  <conditionalFormatting sqref="F159">
    <cfRule type="cellIs" dxfId="2" priority="1208" stopIfTrue="1" operator="lessThan">
      <formula>0</formula>
    </cfRule>
  </conditionalFormatting>
  <conditionalFormatting sqref="F160">
    <cfRule type="cellIs" dxfId="2" priority="1207" stopIfTrue="1" operator="lessThan">
      <formula>0</formula>
    </cfRule>
  </conditionalFormatting>
  <conditionalFormatting sqref="F161">
    <cfRule type="cellIs" dxfId="2" priority="1206" stopIfTrue="1" operator="lessThan">
      <formula>0</formula>
    </cfRule>
  </conditionalFormatting>
  <conditionalFormatting sqref="F162">
    <cfRule type="cellIs" dxfId="2" priority="1205" stopIfTrue="1" operator="lessThan">
      <formula>0</formula>
    </cfRule>
  </conditionalFormatting>
  <conditionalFormatting sqref="F163">
    <cfRule type="cellIs" dxfId="2" priority="1204" stopIfTrue="1" operator="lessThan">
      <formula>0</formula>
    </cfRule>
  </conditionalFormatting>
  <conditionalFormatting sqref="F164">
    <cfRule type="cellIs" dxfId="2" priority="1203" stopIfTrue="1" operator="lessThan">
      <formula>0</formula>
    </cfRule>
  </conditionalFormatting>
  <conditionalFormatting sqref="F165">
    <cfRule type="cellIs" dxfId="2" priority="1202" stopIfTrue="1" operator="lessThan">
      <formula>0</formula>
    </cfRule>
  </conditionalFormatting>
  <conditionalFormatting sqref="F166">
    <cfRule type="cellIs" dxfId="2" priority="1201" stopIfTrue="1" operator="lessThan">
      <formula>0</formula>
    </cfRule>
  </conditionalFormatting>
  <conditionalFormatting sqref="F167">
    <cfRule type="cellIs" dxfId="2" priority="1200" stopIfTrue="1" operator="lessThan">
      <formula>0</formula>
    </cfRule>
  </conditionalFormatting>
  <conditionalFormatting sqref="F168">
    <cfRule type="cellIs" dxfId="2" priority="1199" stopIfTrue="1" operator="lessThan">
      <formula>0</formula>
    </cfRule>
  </conditionalFormatting>
  <conditionalFormatting sqref="F169">
    <cfRule type="cellIs" dxfId="2" priority="1198" stopIfTrue="1" operator="lessThan">
      <formula>0</formula>
    </cfRule>
  </conditionalFormatting>
  <conditionalFormatting sqref="F170">
    <cfRule type="cellIs" dxfId="2" priority="1197" stopIfTrue="1" operator="lessThan">
      <formula>0</formula>
    </cfRule>
  </conditionalFormatting>
  <conditionalFormatting sqref="F171">
    <cfRule type="cellIs" dxfId="2" priority="1196" stopIfTrue="1" operator="lessThan">
      <formula>0</formula>
    </cfRule>
  </conditionalFormatting>
  <conditionalFormatting sqref="F172">
    <cfRule type="cellIs" dxfId="2" priority="1195" stopIfTrue="1" operator="lessThan">
      <formula>0</formula>
    </cfRule>
  </conditionalFormatting>
  <conditionalFormatting sqref="F173">
    <cfRule type="cellIs" dxfId="2" priority="1194" stopIfTrue="1" operator="lessThan">
      <formula>0</formula>
    </cfRule>
  </conditionalFormatting>
  <conditionalFormatting sqref="F174">
    <cfRule type="cellIs" dxfId="2" priority="1193" stopIfTrue="1" operator="lessThan">
      <formula>0</formula>
    </cfRule>
  </conditionalFormatting>
  <conditionalFormatting sqref="F175">
    <cfRule type="cellIs" dxfId="2" priority="1192" stopIfTrue="1" operator="lessThan">
      <formula>0</formula>
    </cfRule>
  </conditionalFormatting>
  <conditionalFormatting sqref="F176">
    <cfRule type="cellIs" dxfId="2" priority="1191" stopIfTrue="1" operator="lessThan">
      <formula>0</formula>
    </cfRule>
  </conditionalFormatting>
  <conditionalFormatting sqref="F177">
    <cfRule type="cellIs" dxfId="2" priority="1190" stopIfTrue="1" operator="lessThan">
      <formula>0</formula>
    </cfRule>
  </conditionalFormatting>
  <conditionalFormatting sqref="F178">
    <cfRule type="cellIs" dxfId="2" priority="1189" stopIfTrue="1" operator="lessThan">
      <formula>0</formula>
    </cfRule>
  </conditionalFormatting>
  <conditionalFormatting sqref="F179">
    <cfRule type="cellIs" dxfId="2" priority="1188" stopIfTrue="1" operator="lessThan">
      <formula>0</formula>
    </cfRule>
  </conditionalFormatting>
  <conditionalFormatting sqref="F180">
    <cfRule type="cellIs" dxfId="2" priority="1187" stopIfTrue="1" operator="lessThan">
      <formula>0</formula>
    </cfRule>
  </conditionalFormatting>
  <conditionalFormatting sqref="F181">
    <cfRule type="cellIs" dxfId="2" priority="1186" stopIfTrue="1" operator="lessThan">
      <formula>0</formula>
    </cfRule>
  </conditionalFormatting>
  <conditionalFormatting sqref="F182">
    <cfRule type="cellIs" dxfId="2" priority="1185" stopIfTrue="1" operator="lessThan">
      <formula>0</formula>
    </cfRule>
  </conditionalFormatting>
  <conditionalFormatting sqref="F183">
    <cfRule type="cellIs" dxfId="2" priority="1184" stopIfTrue="1" operator="lessThan">
      <formula>0</formula>
    </cfRule>
  </conditionalFormatting>
  <conditionalFormatting sqref="F184">
    <cfRule type="cellIs" dxfId="2" priority="1183" stopIfTrue="1" operator="lessThan">
      <formula>0</formula>
    </cfRule>
  </conditionalFormatting>
  <conditionalFormatting sqref="F185">
    <cfRule type="cellIs" dxfId="2" priority="1182" stopIfTrue="1" operator="lessThan">
      <formula>0</formula>
    </cfRule>
  </conditionalFormatting>
  <conditionalFormatting sqref="F186">
    <cfRule type="cellIs" dxfId="2" priority="1181" stopIfTrue="1" operator="lessThan">
      <formula>0</formula>
    </cfRule>
  </conditionalFormatting>
  <conditionalFormatting sqref="F187">
    <cfRule type="cellIs" dxfId="2" priority="1180" stopIfTrue="1" operator="lessThan">
      <formula>0</formula>
    </cfRule>
  </conditionalFormatting>
  <conditionalFormatting sqref="F188">
    <cfRule type="cellIs" dxfId="2" priority="1179" stopIfTrue="1" operator="lessThan">
      <formula>0</formula>
    </cfRule>
  </conditionalFormatting>
  <conditionalFormatting sqref="F189">
    <cfRule type="cellIs" dxfId="2" priority="1178" stopIfTrue="1" operator="lessThan">
      <formula>0</formula>
    </cfRule>
  </conditionalFormatting>
  <conditionalFormatting sqref="F190">
    <cfRule type="cellIs" dxfId="2" priority="1177" stopIfTrue="1" operator="lessThan">
      <formula>0</formula>
    </cfRule>
  </conditionalFormatting>
  <conditionalFormatting sqref="F191">
    <cfRule type="cellIs" dxfId="2" priority="1176" stopIfTrue="1" operator="lessThan">
      <formula>0</formula>
    </cfRule>
  </conditionalFormatting>
  <conditionalFormatting sqref="F192">
    <cfRule type="cellIs" dxfId="2" priority="1175" stopIfTrue="1" operator="lessThan">
      <formula>0</formula>
    </cfRule>
  </conditionalFormatting>
  <conditionalFormatting sqref="F193">
    <cfRule type="cellIs" dxfId="2" priority="1174" stopIfTrue="1" operator="lessThan">
      <formula>0</formula>
    </cfRule>
  </conditionalFormatting>
  <conditionalFormatting sqref="F194">
    <cfRule type="cellIs" dxfId="2" priority="1173" stopIfTrue="1" operator="lessThan">
      <formula>0</formula>
    </cfRule>
  </conditionalFormatting>
  <conditionalFormatting sqref="F195">
    <cfRule type="cellIs" dxfId="2" priority="1172" stopIfTrue="1" operator="lessThan">
      <formula>0</formula>
    </cfRule>
  </conditionalFormatting>
  <conditionalFormatting sqref="F196">
    <cfRule type="cellIs" dxfId="2" priority="1171" stopIfTrue="1" operator="lessThan">
      <formula>0</formula>
    </cfRule>
  </conditionalFormatting>
  <conditionalFormatting sqref="F197">
    <cfRule type="cellIs" dxfId="2" priority="1170" stopIfTrue="1" operator="lessThan">
      <formula>0</formula>
    </cfRule>
  </conditionalFormatting>
  <conditionalFormatting sqref="F198">
    <cfRule type="cellIs" dxfId="2" priority="1169" stopIfTrue="1" operator="lessThan">
      <formula>0</formula>
    </cfRule>
  </conditionalFormatting>
  <conditionalFormatting sqref="F199">
    <cfRule type="cellIs" dxfId="2" priority="1168" stopIfTrue="1" operator="lessThan">
      <formula>0</formula>
    </cfRule>
  </conditionalFormatting>
  <conditionalFormatting sqref="F200">
    <cfRule type="cellIs" dxfId="2" priority="1167" stopIfTrue="1" operator="lessThan">
      <formula>0</formula>
    </cfRule>
  </conditionalFormatting>
  <conditionalFormatting sqref="F201">
    <cfRule type="cellIs" dxfId="2" priority="1166" stopIfTrue="1" operator="lessThan">
      <formula>0</formula>
    </cfRule>
  </conditionalFormatting>
  <conditionalFormatting sqref="F202">
    <cfRule type="cellIs" dxfId="2" priority="1165" stopIfTrue="1" operator="lessThan">
      <formula>0</formula>
    </cfRule>
  </conditionalFormatting>
  <conditionalFormatting sqref="F203">
    <cfRule type="cellIs" dxfId="2" priority="1164" stopIfTrue="1" operator="lessThan">
      <formula>0</formula>
    </cfRule>
  </conditionalFormatting>
  <conditionalFormatting sqref="F204">
    <cfRule type="cellIs" dxfId="2" priority="1" stopIfTrue="1" operator="lessThan">
      <formula>0</formula>
    </cfRule>
  </conditionalFormatting>
  <conditionalFormatting sqref="F205">
    <cfRule type="cellIs" dxfId="2" priority="1163" stopIfTrue="1" operator="lessThan">
      <formula>0</formula>
    </cfRule>
  </conditionalFormatting>
  <conditionalFormatting sqref="F206">
    <cfRule type="cellIs" dxfId="2" priority="1162" stopIfTrue="1" operator="lessThan">
      <formula>0</formula>
    </cfRule>
  </conditionalFormatting>
  <conditionalFormatting sqref="F207">
    <cfRule type="cellIs" dxfId="2" priority="1161" stopIfTrue="1" operator="lessThan">
      <formula>0</formula>
    </cfRule>
  </conditionalFormatting>
  <conditionalFormatting sqref="F208">
    <cfRule type="cellIs" dxfId="2" priority="1160" stopIfTrue="1" operator="lessThan">
      <formula>0</formula>
    </cfRule>
  </conditionalFormatting>
  <conditionalFormatting sqref="F209">
    <cfRule type="cellIs" dxfId="2" priority="1159" stopIfTrue="1" operator="lessThan">
      <formula>0</formula>
    </cfRule>
  </conditionalFormatting>
  <conditionalFormatting sqref="F210">
    <cfRule type="cellIs" dxfId="2" priority="1158" stopIfTrue="1" operator="lessThan">
      <formula>0</formula>
    </cfRule>
  </conditionalFormatting>
  <conditionalFormatting sqref="F211">
    <cfRule type="cellIs" dxfId="2" priority="1157" stopIfTrue="1" operator="lessThan">
      <formula>0</formula>
    </cfRule>
  </conditionalFormatting>
  <conditionalFormatting sqref="F212">
    <cfRule type="cellIs" dxfId="2" priority="1156" stopIfTrue="1" operator="lessThan">
      <formula>0</formula>
    </cfRule>
  </conditionalFormatting>
  <conditionalFormatting sqref="F213">
    <cfRule type="cellIs" dxfId="2" priority="1155" stopIfTrue="1" operator="lessThan">
      <formula>0</formula>
    </cfRule>
  </conditionalFormatting>
  <conditionalFormatting sqref="F214">
    <cfRule type="cellIs" dxfId="2" priority="1154" stopIfTrue="1" operator="lessThan">
      <formula>0</formula>
    </cfRule>
  </conditionalFormatting>
  <conditionalFormatting sqref="F215">
    <cfRule type="cellIs" dxfId="2" priority="1153" stopIfTrue="1" operator="lessThan">
      <formula>0</formula>
    </cfRule>
  </conditionalFormatting>
  <conditionalFormatting sqref="F216">
    <cfRule type="cellIs" dxfId="2" priority="1152" stopIfTrue="1" operator="lessThan">
      <formula>0</formula>
    </cfRule>
  </conditionalFormatting>
  <conditionalFormatting sqref="F217">
    <cfRule type="cellIs" dxfId="2" priority="1151" stopIfTrue="1" operator="lessThan">
      <formula>0</formula>
    </cfRule>
  </conditionalFormatting>
  <conditionalFormatting sqref="F218">
    <cfRule type="cellIs" dxfId="2" priority="1150" stopIfTrue="1" operator="lessThan">
      <formula>0</formula>
    </cfRule>
  </conditionalFormatting>
  <conditionalFormatting sqref="F219">
    <cfRule type="cellIs" dxfId="2" priority="1149" stopIfTrue="1" operator="lessThan">
      <formula>0</formula>
    </cfRule>
  </conditionalFormatting>
  <conditionalFormatting sqref="F220">
    <cfRule type="cellIs" dxfId="2" priority="1148" stopIfTrue="1" operator="lessThan">
      <formula>0</formula>
    </cfRule>
  </conditionalFormatting>
  <conditionalFormatting sqref="F221">
    <cfRule type="cellIs" dxfId="2" priority="1147" stopIfTrue="1" operator="lessThan">
      <formula>0</formula>
    </cfRule>
  </conditionalFormatting>
  <conditionalFormatting sqref="F222">
    <cfRule type="cellIs" dxfId="2" priority="1146" stopIfTrue="1" operator="lessThan">
      <formula>0</formula>
    </cfRule>
  </conditionalFormatting>
  <conditionalFormatting sqref="F223">
    <cfRule type="cellIs" dxfId="2" priority="1145" stopIfTrue="1" operator="lessThan">
      <formula>0</formula>
    </cfRule>
  </conditionalFormatting>
  <conditionalFormatting sqref="F224">
    <cfRule type="cellIs" dxfId="2" priority="1144" stopIfTrue="1" operator="lessThan">
      <formula>0</formula>
    </cfRule>
  </conditionalFormatting>
  <conditionalFormatting sqref="F225">
    <cfRule type="cellIs" dxfId="2" priority="1143" stopIfTrue="1" operator="lessThan">
      <formula>0</formula>
    </cfRule>
  </conditionalFormatting>
  <conditionalFormatting sqref="F226">
    <cfRule type="cellIs" dxfId="2" priority="1142" stopIfTrue="1" operator="lessThan">
      <formula>0</formula>
    </cfRule>
  </conditionalFormatting>
  <conditionalFormatting sqref="F227">
    <cfRule type="cellIs" dxfId="2" priority="1141" stopIfTrue="1" operator="lessThan">
      <formula>0</formula>
    </cfRule>
  </conditionalFormatting>
  <conditionalFormatting sqref="F228">
    <cfRule type="cellIs" dxfId="2" priority="1140" stopIfTrue="1" operator="lessThan">
      <formula>0</formula>
    </cfRule>
  </conditionalFormatting>
  <conditionalFormatting sqref="F229">
    <cfRule type="cellIs" dxfId="2" priority="1139" stopIfTrue="1" operator="lessThan">
      <formula>0</formula>
    </cfRule>
  </conditionalFormatting>
  <conditionalFormatting sqref="F230">
    <cfRule type="cellIs" dxfId="2" priority="1138" stopIfTrue="1" operator="lessThan">
      <formula>0</formula>
    </cfRule>
  </conditionalFormatting>
  <conditionalFormatting sqref="F231">
    <cfRule type="cellIs" dxfId="2" priority="1137" stopIfTrue="1" operator="lessThan">
      <formula>0</formula>
    </cfRule>
  </conditionalFormatting>
  <conditionalFormatting sqref="F232">
    <cfRule type="cellIs" dxfId="2" priority="1136" stopIfTrue="1" operator="lessThan">
      <formula>0</formula>
    </cfRule>
  </conditionalFormatting>
  <conditionalFormatting sqref="F233">
    <cfRule type="cellIs" dxfId="2" priority="1135" stopIfTrue="1" operator="lessThan">
      <formula>0</formula>
    </cfRule>
  </conditionalFormatting>
  <conditionalFormatting sqref="F234">
    <cfRule type="cellIs" dxfId="2" priority="1134" stopIfTrue="1" operator="lessThan">
      <formula>0</formula>
    </cfRule>
  </conditionalFormatting>
  <conditionalFormatting sqref="F235">
    <cfRule type="cellIs" dxfId="2" priority="1133" stopIfTrue="1" operator="lessThan">
      <formula>0</formula>
    </cfRule>
  </conditionalFormatting>
  <conditionalFormatting sqref="F236">
    <cfRule type="cellIs" dxfId="2" priority="1132" stopIfTrue="1" operator="lessThan">
      <formula>0</formula>
    </cfRule>
  </conditionalFormatting>
  <conditionalFormatting sqref="F237">
    <cfRule type="cellIs" dxfId="2" priority="1131" stopIfTrue="1" operator="lessThan">
      <formula>0</formula>
    </cfRule>
  </conditionalFormatting>
  <conditionalFormatting sqref="F238">
    <cfRule type="cellIs" dxfId="2" priority="1130" stopIfTrue="1" operator="lessThan">
      <formula>0</formula>
    </cfRule>
  </conditionalFormatting>
  <conditionalFormatting sqref="F239">
    <cfRule type="cellIs" dxfId="2" priority="1129" stopIfTrue="1" operator="lessThan">
      <formula>0</formula>
    </cfRule>
  </conditionalFormatting>
  <conditionalFormatting sqref="F240">
    <cfRule type="cellIs" dxfId="2" priority="1128" stopIfTrue="1" operator="lessThan">
      <formula>0</formula>
    </cfRule>
  </conditionalFormatting>
  <conditionalFormatting sqref="F241">
    <cfRule type="cellIs" dxfId="2" priority="1127" stopIfTrue="1" operator="lessThan">
      <formula>0</formula>
    </cfRule>
  </conditionalFormatting>
  <conditionalFormatting sqref="F242">
    <cfRule type="cellIs" dxfId="2" priority="1126" stopIfTrue="1" operator="lessThan">
      <formula>0</formula>
    </cfRule>
  </conditionalFormatting>
  <conditionalFormatting sqref="F243">
    <cfRule type="cellIs" dxfId="2" priority="1125" stopIfTrue="1" operator="lessThan">
      <formula>0</formula>
    </cfRule>
  </conditionalFormatting>
  <conditionalFormatting sqref="F244">
    <cfRule type="cellIs" dxfId="2" priority="1124" stopIfTrue="1" operator="lessThan">
      <formula>0</formula>
    </cfRule>
  </conditionalFormatting>
  <conditionalFormatting sqref="F245">
    <cfRule type="cellIs" dxfId="2" priority="1123" stopIfTrue="1" operator="lessThan">
      <formula>0</formula>
    </cfRule>
  </conditionalFormatting>
  <conditionalFormatting sqref="F246">
    <cfRule type="cellIs" dxfId="2" priority="1122" stopIfTrue="1" operator="lessThan">
      <formula>0</formula>
    </cfRule>
  </conditionalFormatting>
  <conditionalFormatting sqref="F247">
    <cfRule type="cellIs" dxfId="2" priority="9" stopIfTrue="1" operator="lessThan">
      <formula>0</formula>
    </cfRule>
  </conditionalFormatting>
  <conditionalFormatting sqref="F248">
    <cfRule type="cellIs" dxfId="2" priority="10" stopIfTrue="1" operator="lessThan">
      <formula>0</formula>
    </cfRule>
  </conditionalFormatting>
  <conditionalFormatting sqref="F249">
    <cfRule type="cellIs" dxfId="2" priority="6" stopIfTrue="1" operator="lessThan">
      <formula>0</formula>
    </cfRule>
  </conditionalFormatting>
  <conditionalFormatting sqref="F250">
    <cfRule type="cellIs" dxfId="2" priority="7" stopIfTrue="1" operator="lessThan">
      <formula>0</formula>
    </cfRule>
  </conditionalFormatting>
  <conditionalFormatting sqref="F251">
    <cfRule type="cellIs" dxfId="2" priority="1121" stopIfTrue="1" operator="lessThan">
      <formula>0</formula>
    </cfRule>
  </conditionalFormatting>
  <conditionalFormatting sqref="F252">
    <cfRule type="cellIs" dxfId="2" priority="1120" stopIfTrue="1" operator="lessThan">
      <formula>0</formula>
    </cfRule>
  </conditionalFormatting>
  <conditionalFormatting sqref="F253">
    <cfRule type="cellIs" dxfId="2" priority="1119" stopIfTrue="1" operator="lessThan">
      <formula>0</formula>
    </cfRule>
  </conditionalFormatting>
  <conditionalFormatting sqref="F254">
    <cfRule type="cellIs" dxfId="2" priority="1118" stopIfTrue="1" operator="lessThan">
      <formula>0</formula>
    </cfRule>
  </conditionalFormatting>
  <conditionalFormatting sqref="F255">
    <cfRule type="cellIs" dxfId="2" priority="1117" stopIfTrue="1" operator="lessThan">
      <formula>0</formula>
    </cfRule>
  </conditionalFormatting>
  <conditionalFormatting sqref="F256">
    <cfRule type="cellIs" dxfId="2" priority="1116" stopIfTrue="1" operator="lessThan">
      <formula>0</formula>
    </cfRule>
  </conditionalFormatting>
  <conditionalFormatting sqref="F257">
    <cfRule type="cellIs" dxfId="2" priority="1115" stopIfTrue="1" operator="lessThan">
      <formula>0</formula>
    </cfRule>
  </conditionalFormatting>
  <conditionalFormatting sqref="F258">
    <cfRule type="cellIs" dxfId="2" priority="1114" stopIfTrue="1" operator="lessThan">
      <formula>0</formula>
    </cfRule>
  </conditionalFormatting>
  <conditionalFormatting sqref="F259">
    <cfRule type="cellIs" dxfId="2" priority="1113" stopIfTrue="1" operator="lessThan">
      <formula>0</formula>
    </cfRule>
  </conditionalFormatting>
  <conditionalFormatting sqref="F260">
    <cfRule type="cellIs" dxfId="2" priority="1112" stopIfTrue="1" operator="lessThan">
      <formula>0</formula>
    </cfRule>
  </conditionalFormatting>
  <conditionalFormatting sqref="F261">
    <cfRule type="cellIs" dxfId="2" priority="1111" stopIfTrue="1" operator="lessThan">
      <formula>0</formula>
    </cfRule>
  </conditionalFormatting>
  <conditionalFormatting sqref="F262">
    <cfRule type="cellIs" dxfId="2" priority="1110" stopIfTrue="1" operator="lessThan">
      <formula>0</formula>
    </cfRule>
  </conditionalFormatting>
  <conditionalFormatting sqref="F263">
    <cfRule type="cellIs" dxfId="2" priority="1109" stopIfTrue="1" operator="lessThan">
      <formula>0</formula>
    </cfRule>
  </conditionalFormatting>
  <conditionalFormatting sqref="F264">
    <cfRule type="cellIs" dxfId="2" priority="1108" stopIfTrue="1" operator="lessThan">
      <formula>0</formula>
    </cfRule>
  </conditionalFormatting>
  <conditionalFormatting sqref="F265">
    <cfRule type="cellIs" dxfId="2" priority="1107" stopIfTrue="1" operator="lessThan">
      <formula>0</formula>
    </cfRule>
  </conditionalFormatting>
  <conditionalFormatting sqref="F266">
    <cfRule type="cellIs" dxfId="2" priority="1106" stopIfTrue="1" operator="lessThan">
      <formula>0</formula>
    </cfRule>
  </conditionalFormatting>
  <conditionalFormatting sqref="F267">
    <cfRule type="cellIs" dxfId="2" priority="1105" stopIfTrue="1" operator="lessThan">
      <formula>0</formula>
    </cfRule>
  </conditionalFormatting>
  <conditionalFormatting sqref="F268">
    <cfRule type="cellIs" dxfId="2" priority="1104" stopIfTrue="1" operator="lessThan">
      <formula>0</formula>
    </cfRule>
  </conditionalFormatting>
  <conditionalFormatting sqref="F269">
    <cfRule type="cellIs" dxfId="2" priority="1103" stopIfTrue="1" operator="lessThan">
      <formula>0</formula>
    </cfRule>
  </conditionalFormatting>
  <conditionalFormatting sqref="F270">
    <cfRule type="cellIs" dxfId="2" priority="1102" stopIfTrue="1" operator="lessThan">
      <formula>0</formula>
    </cfRule>
  </conditionalFormatting>
  <conditionalFormatting sqref="F271">
    <cfRule type="cellIs" dxfId="2" priority="1101" stopIfTrue="1" operator="lessThan">
      <formula>0</formula>
    </cfRule>
  </conditionalFormatting>
  <conditionalFormatting sqref="F272">
    <cfRule type="cellIs" dxfId="2" priority="1100" stopIfTrue="1" operator="lessThan">
      <formula>0</formula>
    </cfRule>
  </conditionalFormatting>
  <conditionalFormatting sqref="F273">
    <cfRule type="cellIs" dxfId="2" priority="1099" stopIfTrue="1" operator="lessThan">
      <formula>0</formula>
    </cfRule>
  </conditionalFormatting>
  <conditionalFormatting sqref="F274">
    <cfRule type="cellIs" dxfId="2" priority="1098" stopIfTrue="1" operator="lessThan">
      <formula>0</formula>
    </cfRule>
  </conditionalFormatting>
  <conditionalFormatting sqref="F275">
    <cfRule type="cellIs" dxfId="2" priority="1097" stopIfTrue="1" operator="lessThan">
      <formula>0</formula>
    </cfRule>
  </conditionalFormatting>
  <conditionalFormatting sqref="F276">
    <cfRule type="cellIs" dxfId="2" priority="1096" stopIfTrue="1" operator="lessThan">
      <formula>0</formula>
    </cfRule>
  </conditionalFormatting>
  <conditionalFormatting sqref="F277">
    <cfRule type="cellIs" dxfId="2" priority="1095" stopIfTrue="1" operator="lessThan">
      <formula>0</formula>
    </cfRule>
  </conditionalFormatting>
  <conditionalFormatting sqref="F278">
    <cfRule type="cellIs" dxfId="2" priority="1094" stopIfTrue="1" operator="lessThan">
      <formula>0</formula>
    </cfRule>
  </conditionalFormatting>
  <conditionalFormatting sqref="F279">
    <cfRule type="cellIs" dxfId="2" priority="1093" stopIfTrue="1" operator="lessThan">
      <formula>0</formula>
    </cfRule>
  </conditionalFormatting>
  <conditionalFormatting sqref="F280">
    <cfRule type="cellIs" dxfId="2" priority="1092" stopIfTrue="1" operator="lessThan">
      <formula>0</formula>
    </cfRule>
  </conditionalFormatting>
  <conditionalFormatting sqref="F281">
    <cfRule type="cellIs" dxfId="2" priority="1091" stopIfTrue="1" operator="lessThan">
      <formula>0</formula>
    </cfRule>
  </conditionalFormatting>
  <conditionalFormatting sqref="F282">
    <cfRule type="cellIs" dxfId="2" priority="1090" stopIfTrue="1" operator="lessThan">
      <formula>0</formula>
    </cfRule>
  </conditionalFormatting>
  <conditionalFormatting sqref="F283">
    <cfRule type="cellIs" dxfId="2" priority="1089" stopIfTrue="1" operator="lessThan">
      <formula>0</formula>
    </cfRule>
  </conditionalFormatting>
  <conditionalFormatting sqref="F284">
    <cfRule type="cellIs" dxfId="2" priority="1088" stopIfTrue="1" operator="lessThan">
      <formula>0</formula>
    </cfRule>
  </conditionalFormatting>
  <conditionalFormatting sqref="F285">
    <cfRule type="cellIs" dxfId="2" priority="1087" stopIfTrue="1" operator="lessThan">
      <formula>0</formula>
    </cfRule>
  </conditionalFormatting>
  <conditionalFormatting sqref="F286">
    <cfRule type="cellIs" dxfId="2" priority="1086" stopIfTrue="1" operator="lessThan">
      <formula>0</formula>
    </cfRule>
  </conditionalFormatting>
  <conditionalFormatting sqref="F287">
    <cfRule type="cellIs" dxfId="2" priority="1085" stopIfTrue="1" operator="lessThan">
      <formula>0</formula>
    </cfRule>
  </conditionalFormatting>
  <conditionalFormatting sqref="F288">
    <cfRule type="cellIs" dxfId="2" priority="1084" stopIfTrue="1" operator="lessThan">
      <formula>0</formula>
    </cfRule>
  </conditionalFormatting>
  <conditionalFormatting sqref="F289">
    <cfRule type="cellIs" dxfId="2" priority="1083" stopIfTrue="1" operator="lessThan">
      <formula>0</formula>
    </cfRule>
  </conditionalFormatting>
  <conditionalFormatting sqref="F290">
    <cfRule type="cellIs" dxfId="2" priority="1082" stopIfTrue="1" operator="lessThan">
      <formula>0</formula>
    </cfRule>
  </conditionalFormatting>
  <conditionalFormatting sqref="F291">
    <cfRule type="cellIs" dxfId="2" priority="1081" stopIfTrue="1" operator="lessThan">
      <formula>0</formula>
    </cfRule>
  </conditionalFormatting>
  <conditionalFormatting sqref="F292">
    <cfRule type="cellIs" dxfId="2" priority="1080" stopIfTrue="1" operator="lessThan">
      <formula>0</formula>
    </cfRule>
  </conditionalFormatting>
  <conditionalFormatting sqref="F293">
    <cfRule type="cellIs" dxfId="2" priority="1079" stopIfTrue="1" operator="lessThan">
      <formula>0</formula>
    </cfRule>
  </conditionalFormatting>
  <conditionalFormatting sqref="F294">
    <cfRule type="cellIs" dxfId="2" priority="1078" stopIfTrue="1" operator="lessThan">
      <formula>0</formula>
    </cfRule>
  </conditionalFormatting>
  <conditionalFormatting sqref="F295">
    <cfRule type="cellIs" dxfId="2" priority="1077" stopIfTrue="1" operator="lessThan">
      <formula>0</formula>
    </cfRule>
  </conditionalFormatting>
  <conditionalFormatting sqref="F296">
    <cfRule type="cellIs" dxfId="2" priority="1076" stopIfTrue="1" operator="lessThan">
      <formula>0</formula>
    </cfRule>
  </conditionalFormatting>
  <conditionalFormatting sqref="F297">
    <cfRule type="cellIs" dxfId="2" priority="1075" stopIfTrue="1" operator="lessThan">
      <formula>0</formula>
    </cfRule>
  </conditionalFormatting>
  <conditionalFormatting sqref="F298">
    <cfRule type="cellIs" dxfId="2" priority="1074" stopIfTrue="1" operator="lessThan">
      <formula>0</formula>
    </cfRule>
  </conditionalFormatting>
  <conditionalFormatting sqref="F299">
    <cfRule type="cellIs" dxfId="2" priority="1073" stopIfTrue="1" operator="lessThan">
      <formula>0</formula>
    </cfRule>
  </conditionalFormatting>
  <conditionalFormatting sqref="F300">
    <cfRule type="cellIs" dxfId="2" priority="1072" stopIfTrue="1" operator="lessThan">
      <formula>0</formula>
    </cfRule>
  </conditionalFormatting>
  <conditionalFormatting sqref="F301">
    <cfRule type="cellIs" dxfId="2" priority="1071" stopIfTrue="1" operator="lessThan">
      <formula>0</formula>
    </cfRule>
  </conditionalFormatting>
  <conditionalFormatting sqref="F302">
    <cfRule type="cellIs" dxfId="2" priority="1070" stopIfTrue="1" operator="lessThan">
      <formula>0</formula>
    </cfRule>
  </conditionalFormatting>
  <conditionalFormatting sqref="F303">
    <cfRule type="cellIs" dxfId="2" priority="1069" stopIfTrue="1" operator="lessThan">
      <formula>0</formula>
    </cfRule>
  </conditionalFormatting>
  <conditionalFormatting sqref="F304">
    <cfRule type="cellIs" dxfId="2" priority="1068" stopIfTrue="1" operator="lessThan">
      <formula>0</formula>
    </cfRule>
  </conditionalFormatting>
  <conditionalFormatting sqref="F305">
    <cfRule type="cellIs" dxfId="2" priority="1067" stopIfTrue="1" operator="lessThan">
      <formula>0</formula>
    </cfRule>
  </conditionalFormatting>
  <conditionalFormatting sqref="F306">
    <cfRule type="cellIs" dxfId="2" priority="1066" stopIfTrue="1" operator="lessThan">
      <formula>0</formula>
    </cfRule>
  </conditionalFormatting>
  <conditionalFormatting sqref="F307">
    <cfRule type="cellIs" dxfId="2" priority="1065" stopIfTrue="1" operator="lessThan">
      <formula>0</formula>
    </cfRule>
  </conditionalFormatting>
  <conditionalFormatting sqref="F308">
    <cfRule type="cellIs" dxfId="2" priority="1064" stopIfTrue="1" operator="lessThan">
      <formula>0</formula>
    </cfRule>
  </conditionalFormatting>
  <conditionalFormatting sqref="F309">
    <cfRule type="cellIs" dxfId="2" priority="1063" stopIfTrue="1" operator="lessThan">
      <formula>0</formula>
    </cfRule>
  </conditionalFormatting>
  <conditionalFormatting sqref="F310">
    <cfRule type="cellIs" dxfId="2" priority="1062" stopIfTrue="1" operator="lessThan">
      <formula>0</formula>
    </cfRule>
  </conditionalFormatting>
  <conditionalFormatting sqref="F311">
    <cfRule type="cellIs" dxfId="2" priority="1061" stopIfTrue="1" operator="lessThan">
      <formula>0</formula>
    </cfRule>
  </conditionalFormatting>
  <conditionalFormatting sqref="F312">
    <cfRule type="cellIs" dxfId="2" priority="1060" stopIfTrue="1" operator="lessThan">
      <formula>0</formula>
    </cfRule>
  </conditionalFormatting>
  <conditionalFormatting sqref="F313">
    <cfRule type="cellIs" dxfId="2" priority="1059" stopIfTrue="1" operator="lessThan">
      <formula>0</formula>
    </cfRule>
  </conditionalFormatting>
  <conditionalFormatting sqref="F314">
    <cfRule type="cellIs" dxfId="2" priority="1058" stopIfTrue="1" operator="lessThan">
      <formula>0</formula>
    </cfRule>
  </conditionalFormatting>
  <conditionalFormatting sqref="F315">
    <cfRule type="cellIs" dxfId="2" priority="1057" stopIfTrue="1" operator="lessThan">
      <formula>0</formula>
    </cfRule>
  </conditionalFormatting>
  <conditionalFormatting sqref="F316">
    <cfRule type="cellIs" dxfId="2" priority="1056" stopIfTrue="1" operator="lessThan">
      <formula>0</formula>
    </cfRule>
  </conditionalFormatting>
  <conditionalFormatting sqref="F317">
    <cfRule type="cellIs" dxfId="2" priority="1055" stopIfTrue="1" operator="lessThan">
      <formula>0</formula>
    </cfRule>
  </conditionalFormatting>
  <conditionalFormatting sqref="F318">
    <cfRule type="cellIs" dxfId="2" priority="1054" stopIfTrue="1" operator="lessThan">
      <formula>0</formula>
    </cfRule>
  </conditionalFormatting>
  <conditionalFormatting sqref="F319">
    <cfRule type="cellIs" dxfId="2" priority="1053" stopIfTrue="1" operator="lessThan">
      <formula>0</formula>
    </cfRule>
  </conditionalFormatting>
  <conditionalFormatting sqref="F320">
    <cfRule type="cellIs" dxfId="2" priority="1052" stopIfTrue="1" operator="lessThan">
      <formula>0</formula>
    </cfRule>
  </conditionalFormatting>
  <conditionalFormatting sqref="F321">
    <cfRule type="cellIs" dxfId="2" priority="1051" stopIfTrue="1" operator="lessThan">
      <formula>0</formula>
    </cfRule>
  </conditionalFormatting>
  <conditionalFormatting sqref="F322">
    <cfRule type="cellIs" dxfId="2" priority="1050" stopIfTrue="1" operator="lessThan">
      <formula>0</formula>
    </cfRule>
  </conditionalFormatting>
  <conditionalFormatting sqref="F323">
    <cfRule type="cellIs" dxfId="2" priority="1049" stopIfTrue="1" operator="lessThan">
      <formula>0</formula>
    </cfRule>
  </conditionalFormatting>
  <conditionalFormatting sqref="F324">
    <cfRule type="cellIs" dxfId="2" priority="1048" stopIfTrue="1" operator="lessThan">
      <formula>0</formula>
    </cfRule>
  </conditionalFormatting>
  <conditionalFormatting sqref="F325">
    <cfRule type="cellIs" dxfId="2" priority="1047" stopIfTrue="1" operator="lessThan">
      <formula>0</formula>
    </cfRule>
  </conditionalFormatting>
  <conditionalFormatting sqref="F326">
    <cfRule type="cellIs" dxfId="2" priority="1046" stopIfTrue="1" operator="lessThan">
      <formula>0</formula>
    </cfRule>
  </conditionalFormatting>
  <conditionalFormatting sqref="F327">
    <cfRule type="cellIs" dxfId="2" priority="1045" stopIfTrue="1" operator="lessThan">
      <formula>0</formula>
    </cfRule>
  </conditionalFormatting>
  <conditionalFormatting sqref="F328">
    <cfRule type="cellIs" dxfId="2" priority="1044" stopIfTrue="1" operator="lessThan">
      <formula>0</formula>
    </cfRule>
  </conditionalFormatting>
  <conditionalFormatting sqref="F329">
    <cfRule type="cellIs" dxfId="2" priority="1043" stopIfTrue="1" operator="lessThan">
      <formula>0</formula>
    </cfRule>
  </conditionalFormatting>
  <conditionalFormatting sqref="F330">
    <cfRule type="cellIs" dxfId="2" priority="1042" stopIfTrue="1" operator="lessThan">
      <formula>0</formula>
    </cfRule>
  </conditionalFormatting>
  <conditionalFormatting sqref="F331">
    <cfRule type="cellIs" dxfId="2" priority="1041" stopIfTrue="1" operator="lessThan">
      <formula>0</formula>
    </cfRule>
  </conditionalFormatting>
  <conditionalFormatting sqref="F332">
    <cfRule type="cellIs" dxfId="2" priority="1040" stopIfTrue="1" operator="lessThan">
      <formula>0</formula>
    </cfRule>
  </conditionalFormatting>
  <conditionalFormatting sqref="F333">
    <cfRule type="cellIs" dxfId="2" priority="1039" stopIfTrue="1" operator="lessThan">
      <formula>0</formula>
    </cfRule>
  </conditionalFormatting>
  <conditionalFormatting sqref="F334">
    <cfRule type="cellIs" dxfId="2" priority="1038" stopIfTrue="1" operator="lessThan">
      <formula>0</formula>
    </cfRule>
  </conditionalFormatting>
  <conditionalFormatting sqref="F335">
    <cfRule type="cellIs" dxfId="2" priority="1037" stopIfTrue="1" operator="lessThan">
      <formula>0</formula>
    </cfRule>
  </conditionalFormatting>
  <conditionalFormatting sqref="F336">
    <cfRule type="cellIs" dxfId="2" priority="1036" stopIfTrue="1" operator="lessThan">
      <formula>0</formula>
    </cfRule>
  </conditionalFormatting>
  <conditionalFormatting sqref="F337">
    <cfRule type="cellIs" dxfId="2" priority="1035" stopIfTrue="1" operator="lessThan">
      <formula>0</formula>
    </cfRule>
  </conditionalFormatting>
  <conditionalFormatting sqref="F338">
    <cfRule type="cellIs" dxfId="2" priority="1034" stopIfTrue="1" operator="lessThan">
      <formula>0</formula>
    </cfRule>
  </conditionalFormatting>
  <conditionalFormatting sqref="F339">
    <cfRule type="cellIs" dxfId="2" priority="1033" stopIfTrue="1" operator="lessThan">
      <formula>0</formula>
    </cfRule>
  </conditionalFormatting>
  <conditionalFormatting sqref="F340">
    <cfRule type="cellIs" dxfId="2" priority="1032" stopIfTrue="1" operator="lessThan">
      <formula>0</formula>
    </cfRule>
  </conditionalFormatting>
  <conditionalFormatting sqref="F341">
    <cfRule type="cellIs" dxfId="2" priority="1031" stopIfTrue="1" operator="lessThan">
      <formula>0</formula>
    </cfRule>
  </conditionalFormatting>
  <conditionalFormatting sqref="F342">
    <cfRule type="cellIs" dxfId="2" priority="1030" stopIfTrue="1" operator="lessThan">
      <formula>0</formula>
    </cfRule>
  </conditionalFormatting>
  <conditionalFormatting sqref="F343">
    <cfRule type="cellIs" dxfId="2" priority="1029" stopIfTrue="1" operator="lessThan">
      <formula>0</formula>
    </cfRule>
  </conditionalFormatting>
  <conditionalFormatting sqref="F344">
    <cfRule type="cellIs" dxfId="2" priority="1028" stopIfTrue="1" operator="lessThan">
      <formula>0</formula>
    </cfRule>
  </conditionalFormatting>
  <conditionalFormatting sqref="F345">
    <cfRule type="cellIs" dxfId="2" priority="1027" stopIfTrue="1" operator="lessThan">
      <formula>0</formula>
    </cfRule>
  </conditionalFormatting>
  <conditionalFormatting sqref="F346">
    <cfRule type="cellIs" dxfId="2" priority="1026" stopIfTrue="1" operator="lessThan">
      <formula>0</formula>
    </cfRule>
  </conditionalFormatting>
  <conditionalFormatting sqref="F347">
    <cfRule type="cellIs" dxfId="2" priority="1025" stopIfTrue="1" operator="lessThan">
      <formula>0</formula>
    </cfRule>
  </conditionalFormatting>
  <conditionalFormatting sqref="F348">
    <cfRule type="cellIs" dxfId="2" priority="1024" stopIfTrue="1" operator="lessThan">
      <formula>0</formula>
    </cfRule>
  </conditionalFormatting>
  <conditionalFormatting sqref="F349">
    <cfRule type="cellIs" dxfId="2" priority="1023" stopIfTrue="1" operator="lessThan">
      <formula>0</formula>
    </cfRule>
  </conditionalFormatting>
  <conditionalFormatting sqref="F350">
    <cfRule type="cellIs" dxfId="2" priority="1022" stopIfTrue="1" operator="lessThan">
      <formula>0</formula>
    </cfRule>
  </conditionalFormatting>
  <conditionalFormatting sqref="F351">
    <cfRule type="cellIs" dxfId="2" priority="1021" stopIfTrue="1" operator="lessThan">
      <formula>0</formula>
    </cfRule>
  </conditionalFormatting>
  <conditionalFormatting sqref="F352">
    <cfRule type="cellIs" dxfId="2" priority="1020" stopIfTrue="1" operator="lessThan">
      <formula>0</formula>
    </cfRule>
  </conditionalFormatting>
  <conditionalFormatting sqref="F353">
    <cfRule type="cellIs" dxfId="2" priority="1019" stopIfTrue="1" operator="lessThan">
      <formula>0</formula>
    </cfRule>
  </conditionalFormatting>
  <conditionalFormatting sqref="F354">
    <cfRule type="cellIs" dxfId="2" priority="1018" stopIfTrue="1" operator="lessThan">
      <formula>0</formula>
    </cfRule>
  </conditionalFormatting>
  <conditionalFormatting sqref="F355">
    <cfRule type="cellIs" dxfId="2" priority="1017" stopIfTrue="1" operator="lessThan">
      <formula>0</formula>
    </cfRule>
  </conditionalFormatting>
  <conditionalFormatting sqref="F356">
    <cfRule type="cellIs" dxfId="2" priority="1016" stopIfTrue="1" operator="lessThan">
      <formula>0</formula>
    </cfRule>
  </conditionalFormatting>
  <conditionalFormatting sqref="F357">
    <cfRule type="cellIs" dxfId="2" priority="1015" stopIfTrue="1" operator="lessThan">
      <formula>0</formula>
    </cfRule>
  </conditionalFormatting>
  <conditionalFormatting sqref="F358">
    <cfRule type="cellIs" dxfId="2" priority="1014" stopIfTrue="1" operator="lessThan">
      <formula>0</formula>
    </cfRule>
  </conditionalFormatting>
  <conditionalFormatting sqref="F359">
    <cfRule type="cellIs" dxfId="2" priority="1013" stopIfTrue="1" operator="lessThan">
      <formula>0</formula>
    </cfRule>
  </conditionalFormatting>
  <conditionalFormatting sqref="F360">
    <cfRule type="cellIs" dxfId="2" priority="1012" stopIfTrue="1" operator="lessThan">
      <formula>0</formula>
    </cfRule>
  </conditionalFormatting>
  <conditionalFormatting sqref="F361">
    <cfRule type="cellIs" dxfId="2" priority="1011" stopIfTrue="1" operator="lessThan">
      <formula>0</formula>
    </cfRule>
  </conditionalFormatting>
  <conditionalFormatting sqref="F362">
    <cfRule type="cellIs" dxfId="2" priority="1010" stopIfTrue="1" operator="lessThan">
      <formula>0</formula>
    </cfRule>
  </conditionalFormatting>
  <conditionalFormatting sqref="F363">
    <cfRule type="cellIs" dxfId="2" priority="1009" stopIfTrue="1" operator="lessThan">
      <formula>0</formula>
    </cfRule>
  </conditionalFormatting>
  <conditionalFormatting sqref="F364">
    <cfRule type="cellIs" dxfId="2" priority="1008" stopIfTrue="1" operator="lessThan">
      <formula>0</formula>
    </cfRule>
  </conditionalFormatting>
  <conditionalFormatting sqref="F365">
    <cfRule type="cellIs" dxfId="2" priority="1007" stopIfTrue="1" operator="lessThan">
      <formula>0</formula>
    </cfRule>
  </conditionalFormatting>
  <conditionalFormatting sqref="F366">
    <cfRule type="cellIs" dxfId="2" priority="1006" stopIfTrue="1" operator="lessThan">
      <formula>0</formula>
    </cfRule>
  </conditionalFormatting>
  <conditionalFormatting sqref="F367">
    <cfRule type="cellIs" dxfId="2" priority="1005" stopIfTrue="1" operator="lessThan">
      <formula>0</formula>
    </cfRule>
  </conditionalFormatting>
  <conditionalFormatting sqref="F368">
    <cfRule type="cellIs" dxfId="2" priority="1004" stopIfTrue="1" operator="lessThan">
      <formula>0</formula>
    </cfRule>
  </conditionalFormatting>
  <conditionalFormatting sqref="F369">
    <cfRule type="cellIs" dxfId="2" priority="1003" stopIfTrue="1" operator="lessThan">
      <formula>0</formula>
    </cfRule>
  </conditionalFormatting>
  <conditionalFormatting sqref="F370">
    <cfRule type="cellIs" dxfId="2" priority="1002" stopIfTrue="1" operator="lessThan">
      <formula>0</formula>
    </cfRule>
  </conditionalFormatting>
  <conditionalFormatting sqref="F371">
    <cfRule type="cellIs" dxfId="2" priority="1001" stopIfTrue="1" operator="lessThan">
      <formula>0</formula>
    </cfRule>
  </conditionalFormatting>
  <conditionalFormatting sqref="F372">
    <cfRule type="cellIs" dxfId="2" priority="1000" stopIfTrue="1" operator="lessThan">
      <formula>0</formula>
    </cfRule>
  </conditionalFormatting>
  <conditionalFormatting sqref="F373">
    <cfRule type="cellIs" dxfId="2" priority="999" stopIfTrue="1" operator="lessThan">
      <formula>0</formula>
    </cfRule>
  </conditionalFormatting>
  <conditionalFormatting sqref="F374">
    <cfRule type="cellIs" dxfId="2" priority="998" stopIfTrue="1" operator="lessThan">
      <formula>0</formula>
    </cfRule>
  </conditionalFormatting>
  <conditionalFormatting sqref="F375">
    <cfRule type="cellIs" dxfId="2" priority="997" stopIfTrue="1" operator="lessThan">
      <formula>0</formula>
    </cfRule>
  </conditionalFormatting>
  <conditionalFormatting sqref="F376">
    <cfRule type="cellIs" dxfId="2" priority="996" stopIfTrue="1" operator="lessThan">
      <formula>0</formula>
    </cfRule>
  </conditionalFormatting>
  <conditionalFormatting sqref="F377">
    <cfRule type="cellIs" dxfId="2" priority="995" stopIfTrue="1" operator="lessThan">
      <formula>0</formula>
    </cfRule>
  </conditionalFormatting>
  <conditionalFormatting sqref="F378">
    <cfRule type="cellIs" dxfId="2" priority="994" stopIfTrue="1" operator="lessThan">
      <formula>0</formula>
    </cfRule>
  </conditionalFormatting>
  <conditionalFormatting sqref="F379">
    <cfRule type="cellIs" dxfId="2" priority="993" stopIfTrue="1" operator="lessThan">
      <formula>0</formula>
    </cfRule>
  </conditionalFormatting>
  <conditionalFormatting sqref="F380">
    <cfRule type="cellIs" dxfId="2" priority="992" stopIfTrue="1" operator="lessThan">
      <formula>0</formula>
    </cfRule>
  </conditionalFormatting>
  <conditionalFormatting sqref="F381">
    <cfRule type="cellIs" dxfId="2" priority="991" stopIfTrue="1" operator="lessThan">
      <formula>0</formula>
    </cfRule>
  </conditionalFormatting>
  <conditionalFormatting sqref="F382">
    <cfRule type="cellIs" dxfId="2" priority="990" stopIfTrue="1" operator="lessThan">
      <formula>0</formula>
    </cfRule>
  </conditionalFormatting>
  <conditionalFormatting sqref="F383">
    <cfRule type="cellIs" dxfId="2" priority="989" stopIfTrue="1" operator="lessThan">
      <formula>0</formula>
    </cfRule>
  </conditionalFormatting>
  <conditionalFormatting sqref="F384">
    <cfRule type="cellIs" dxfId="2" priority="988" stopIfTrue="1" operator="lessThan">
      <formula>0</formula>
    </cfRule>
  </conditionalFormatting>
  <conditionalFormatting sqref="F385">
    <cfRule type="cellIs" dxfId="2" priority="987" stopIfTrue="1" operator="lessThan">
      <formula>0</formula>
    </cfRule>
  </conditionalFormatting>
  <conditionalFormatting sqref="F386">
    <cfRule type="cellIs" dxfId="2" priority="986" stopIfTrue="1" operator="lessThan">
      <formula>0</formula>
    </cfRule>
  </conditionalFormatting>
  <conditionalFormatting sqref="F387">
    <cfRule type="cellIs" dxfId="2" priority="985" stopIfTrue="1" operator="lessThan">
      <formula>0</formula>
    </cfRule>
  </conditionalFormatting>
  <conditionalFormatting sqref="F388">
    <cfRule type="cellIs" dxfId="2" priority="984" stopIfTrue="1" operator="lessThan">
      <formula>0</formula>
    </cfRule>
  </conditionalFormatting>
  <conditionalFormatting sqref="F389">
    <cfRule type="cellIs" dxfId="2" priority="983" stopIfTrue="1" operator="lessThan">
      <formula>0</formula>
    </cfRule>
  </conditionalFormatting>
  <conditionalFormatting sqref="F390">
    <cfRule type="cellIs" dxfId="2" priority="982" stopIfTrue="1" operator="lessThan">
      <formula>0</formula>
    </cfRule>
  </conditionalFormatting>
  <conditionalFormatting sqref="F391">
    <cfRule type="cellIs" dxfId="2" priority="981" stopIfTrue="1" operator="lessThan">
      <formula>0</formula>
    </cfRule>
  </conditionalFormatting>
  <conditionalFormatting sqref="F392">
    <cfRule type="cellIs" dxfId="2" priority="980" stopIfTrue="1" operator="lessThan">
      <formula>0</formula>
    </cfRule>
  </conditionalFormatting>
  <conditionalFormatting sqref="F393">
    <cfRule type="cellIs" dxfId="2" priority="979" stopIfTrue="1" operator="lessThan">
      <formula>0</formula>
    </cfRule>
  </conditionalFormatting>
  <conditionalFormatting sqref="F394">
    <cfRule type="cellIs" dxfId="2" priority="978" stopIfTrue="1" operator="lessThan">
      <formula>0</formula>
    </cfRule>
  </conditionalFormatting>
  <conditionalFormatting sqref="F395">
    <cfRule type="cellIs" dxfId="2" priority="977" stopIfTrue="1" operator="lessThan">
      <formula>0</formula>
    </cfRule>
  </conditionalFormatting>
  <conditionalFormatting sqref="F396">
    <cfRule type="cellIs" dxfId="2" priority="976" stopIfTrue="1" operator="lessThan">
      <formula>0</formula>
    </cfRule>
  </conditionalFormatting>
  <conditionalFormatting sqref="F397">
    <cfRule type="cellIs" dxfId="2" priority="975" stopIfTrue="1" operator="lessThan">
      <formula>0</formula>
    </cfRule>
  </conditionalFormatting>
  <conditionalFormatting sqref="F398">
    <cfRule type="cellIs" dxfId="2" priority="974" stopIfTrue="1" operator="lessThan">
      <formula>0</formula>
    </cfRule>
  </conditionalFormatting>
  <conditionalFormatting sqref="F399">
    <cfRule type="cellIs" dxfId="2" priority="973" stopIfTrue="1" operator="lessThan">
      <formula>0</formula>
    </cfRule>
  </conditionalFormatting>
  <conditionalFormatting sqref="F400">
    <cfRule type="cellIs" dxfId="2" priority="972" stopIfTrue="1" operator="lessThan">
      <formula>0</formula>
    </cfRule>
  </conditionalFormatting>
  <conditionalFormatting sqref="F401">
    <cfRule type="cellIs" dxfId="2" priority="971" stopIfTrue="1" operator="lessThan">
      <formula>0</formula>
    </cfRule>
  </conditionalFormatting>
  <conditionalFormatting sqref="F402">
    <cfRule type="cellIs" dxfId="2" priority="970" stopIfTrue="1" operator="lessThan">
      <formula>0</formula>
    </cfRule>
  </conditionalFormatting>
  <conditionalFormatting sqref="F403">
    <cfRule type="cellIs" dxfId="2" priority="969" stopIfTrue="1" operator="lessThan">
      <formula>0</formula>
    </cfRule>
  </conditionalFormatting>
  <conditionalFormatting sqref="F404">
    <cfRule type="cellIs" dxfId="2" priority="968" stopIfTrue="1" operator="lessThan">
      <formula>0</formula>
    </cfRule>
  </conditionalFormatting>
  <conditionalFormatting sqref="F405">
    <cfRule type="cellIs" dxfId="2" priority="967" stopIfTrue="1" operator="lessThan">
      <formula>0</formula>
    </cfRule>
  </conditionalFormatting>
  <conditionalFormatting sqref="F406">
    <cfRule type="cellIs" dxfId="2" priority="966" stopIfTrue="1" operator="lessThan">
      <formula>0</formula>
    </cfRule>
  </conditionalFormatting>
  <conditionalFormatting sqref="F407">
    <cfRule type="cellIs" dxfId="2" priority="965" stopIfTrue="1" operator="lessThan">
      <formula>0</formula>
    </cfRule>
  </conditionalFormatting>
  <conditionalFormatting sqref="F408">
    <cfRule type="cellIs" dxfId="2" priority="964" stopIfTrue="1" operator="lessThan">
      <formula>0</formula>
    </cfRule>
  </conditionalFormatting>
  <conditionalFormatting sqref="F409">
    <cfRule type="cellIs" dxfId="2" priority="963" stopIfTrue="1" operator="lessThan">
      <formula>0</formula>
    </cfRule>
  </conditionalFormatting>
  <conditionalFormatting sqref="F410">
    <cfRule type="cellIs" dxfId="2" priority="962" stopIfTrue="1" operator="lessThan">
      <formula>0</formula>
    </cfRule>
  </conditionalFormatting>
  <conditionalFormatting sqref="F411">
    <cfRule type="cellIs" dxfId="2" priority="961" stopIfTrue="1" operator="lessThan">
      <formula>0</formula>
    </cfRule>
  </conditionalFormatting>
  <conditionalFormatting sqref="F412">
    <cfRule type="cellIs" dxfId="2" priority="960" stopIfTrue="1" operator="lessThan">
      <formula>0</formula>
    </cfRule>
  </conditionalFormatting>
  <conditionalFormatting sqref="F413">
    <cfRule type="cellIs" dxfId="2" priority="959" stopIfTrue="1" operator="lessThan">
      <formula>0</formula>
    </cfRule>
  </conditionalFormatting>
  <conditionalFormatting sqref="F414">
    <cfRule type="cellIs" dxfId="2" priority="958" stopIfTrue="1" operator="lessThan">
      <formula>0</formula>
    </cfRule>
  </conditionalFormatting>
  <conditionalFormatting sqref="F415">
    <cfRule type="cellIs" dxfId="2" priority="957" stopIfTrue="1" operator="lessThan">
      <formula>0</formula>
    </cfRule>
  </conditionalFormatting>
  <conditionalFormatting sqref="F416">
    <cfRule type="cellIs" dxfId="2" priority="956" stopIfTrue="1" operator="lessThan">
      <formula>0</formula>
    </cfRule>
  </conditionalFormatting>
  <conditionalFormatting sqref="F417">
    <cfRule type="cellIs" dxfId="2" priority="955" stopIfTrue="1" operator="lessThan">
      <formula>0</formula>
    </cfRule>
  </conditionalFormatting>
  <conditionalFormatting sqref="F418">
    <cfRule type="cellIs" dxfId="2" priority="954" stopIfTrue="1" operator="lessThan">
      <formula>0</formula>
    </cfRule>
  </conditionalFormatting>
  <conditionalFormatting sqref="F419">
    <cfRule type="cellIs" dxfId="2" priority="953" stopIfTrue="1" operator="lessThan">
      <formula>0</formula>
    </cfRule>
  </conditionalFormatting>
  <conditionalFormatting sqref="F420">
    <cfRule type="cellIs" dxfId="2" priority="952" stopIfTrue="1" operator="lessThan">
      <formula>0</formula>
    </cfRule>
  </conditionalFormatting>
  <conditionalFormatting sqref="F421">
    <cfRule type="cellIs" dxfId="2" priority="951" stopIfTrue="1" operator="lessThan">
      <formula>0</formula>
    </cfRule>
  </conditionalFormatting>
  <conditionalFormatting sqref="F422">
    <cfRule type="cellIs" dxfId="2" priority="950" stopIfTrue="1" operator="lessThan">
      <formula>0</formula>
    </cfRule>
  </conditionalFormatting>
  <conditionalFormatting sqref="F423">
    <cfRule type="cellIs" dxfId="2" priority="949" stopIfTrue="1" operator="lessThan">
      <formula>0</formula>
    </cfRule>
  </conditionalFormatting>
  <conditionalFormatting sqref="F424">
    <cfRule type="cellIs" dxfId="2" priority="948" stopIfTrue="1" operator="lessThan">
      <formula>0</formula>
    </cfRule>
  </conditionalFormatting>
  <conditionalFormatting sqref="F425">
    <cfRule type="cellIs" dxfId="2" priority="947" stopIfTrue="1" operator="lessThan">
      <formula>0</formula>
    </cfRule>
  </conditionalFormatting>
  <conditionalFormatting sqref="F426">
    <cfRule type="cellIs" dxfId="2" priority="946" stopIfTrue="1" operator="lessThan">
      <formula>0</formula>
    </cfRule>
  </conditionalFormatting>
  <conditionalFormatting sqref="F427">
    <cfRule type="cellIs" dxfId="2" priority="945" stopIfTrue="1" operator="lessThan">
      <formula>0</formula>
    </cfRule>
  </conditionalFormatting>
  <conditionalFormatting sqref="F428">
    <cfRule type="cellIs" dxfId="2" priority="944" stopIfTrue="1" operator="lessThan">
      <formula>0</formula>
    </cfRule>
  </conditionalFormatting>
  <conditionalFormatting sqref="F429">
    <cfRule type="cellIs" dxfId="2" priority="943" stopIfTrue="1" operator="lessThan">
      <formula>0</formula>
    </cfRule>
  </conditionalFormatting>
  <conditionalFormatting sqref="F430">
    <cfRule type="cellIs" dxfId="2" priority="942" stopIfTrue="1" operator="lessThan">
      <formula>0</formula>
    </cfRule>
  </conditionalFormatting>
  <conditionalFormatting sqref="F431">
    <cfRule type="cellIs" dxfId="2" priority="941" stopIfTrue="1" operator="lessThan">
      <formula>0</formula>
    </cfRule>
  </conditionalFormatting>
  <conditionalFormatting sqref="F432">
    <cfRule type="cellIs" dxfId="2" priority="940" stopIfTrue="1" operator="lessThan">
      <formula>0</formula>
    </cfRule>
  </conditionalFormatting>
  <conditionalFormatting sqref="F433">
    <cfRule type="cellIs" dxfId="2" priority="939" stopIfTrue="1" operator="lessThan">
      <formula>0</formula>
    </cfRule>
  </conditionalFormatting>
  <conditionalFormatting sqref="F434">
    <cfRule type="cellIs" dxfId="2" priority="938" stopIfTrue="1" operator="lessThan">
      <formula>0</formula>
    </cfRule>
  </conditionalFormatting>
  <conditionalFormatting sqref="F435">
    <cfRule type="cellIs" dxfId="2" priority="937" stopIfTrue="1" operator="lessThan">
      <formula>0</formula>
    </cfRule>
  </conditionalFormatting>
  <conditionalFormatting sqref="F436">
    <cfRule type="cellIs" dxfId="2" priority="936" stopIfTrue="1" operator="lessThan">
      <formula>0</formula>
    </cfRule>
  </conditionalFormatting>
  <conditionalFormatting sqref="F437">
    <cfRule type="cellIs" dxfId="2" priority="935" stopIfTrue="1" operator="lessThan">
      <formula>0</formula>
    </cfRule>
  </conditionalFormatting>
  <conditionalFormatting sqref="F438">
    <cfRule type="cellIs" dxfId="2" priority="934" stopIfTrue="1" operator="lessThan">
      <formula>0</formula>
    </cfRule>
  </conditionalFormatting>
  <conditionalFormatting sqref="F439">
    <cfRule type="cellIs" dxfId="2" priority="933" stopIfTrue="1" operator="lessThan">
      <formula>0</formula>
    </cfRule>
  </conditionalFormatting>
  <conditionalFormatting sqref="F440">
    <cfRule type="cellIs" dxfId="2" priority="932" stopIfTrue="1" operator="lessThan">
      <formula>0</formula>
    </cfRule>
  </conditionalFormatting>
  <conditionalFormatting sqref="F441">
    <cfRule type="cellIs" dxfId="2" priority="931" stopIfTrue="1" operator="lessThan">
      <formula>0</formula>
    </cfRule>
  </conditionalFormatting>
  <conditionalFormatting sqref="F442">
    <cfRule type="cellIs" dxfId="2" priority="930" stopIfTrue="1" operator="lessThan">
      <formula>0</formula>
    </cfRule>
  </conditionalFormatting>
  <conditionalFormatting sqref="F443">
    <cfRule type="cellIs" dxfId="2" priority="929" stopIfTrue="1" operator="lessThan">
      <formula>0</formula>
    </cfRule>
  </conditionalFormatting>
  <conditionalFormatting sqref="F444">
    <cfRule type="cellIs" dxfId="2" priority="928" stopIfTrue="1" operator="lessThan">
      <formula>0</formula>
    </cfRule>
  </conditionalFormatting>
  <conditionalFormatting sqref="F445">
    <cfRule type="cellIs" dxfId="2" priority="927" stopIfTrue="1" operator="lessThan">
      <formula>0</formula>
    </cfRule>
  </conditionalFormatting>
  <conditionalFormatting sqref="F446">
    <cfRule type="cellIs" dxfId="2" priority="926" stopIfTrue="1" operator="lessThan">
      <formula>0</formula>
    </cfRule>
  </conditionalFormatting>
  <conditionalFormatting sqref="F447">
    <cfRule type="cellIs" dxfId="2" priority="925" stopIfTrue="1" operator="lessThan">
      <formula>0</formula>
    </cfRule>
  </conditionalFormatting>
  <conditionalFormatting sqref="F448">
    <cfRule type="cellIs" dxfId="2" priority="924" stopIfTrue="1" operator="lessThan">
      <formula>0</formula>
    </cfRule>
  </conditionalFormatting>
  <conditionalFormatting sqref="F449">
    <cfRule type="cellIs" dxfId="2" priority="923" stopIfTrue="1" operator="lessThan">
      <formula>0</formula>
    </cfRule>
  </conditionalFormatting>
  <conditionalFormatting sqref="F450">
    <cfRule type="cellIs" dxfId="2" priority="922" stopIfTrue="1" operator="lessThan">
      <formula>0</formula>
    </cfRule>
  </conditionalFormatting>
  <conditionalFormatting sqref="F451">
    <cfRule type="cellIs" dxfId="2" priority="921" stopIfTrue="1" operator="lessThan">
      <formula>0</formula>
    </cfRule>
  </conditionalFormatting>
  <conditionalFormatting sqref="F452">
    <cfRule type="cellIs" dxfId="2" priority="920" stopIfTrue="1" operator="lessThan">
      <formula>0</formula>
    </cfRule>
  </conditionalFormatting>
  <conditionalFormatting sqref="F453">
    <cfRule type="cellIs" dxfId="2" priority="919" stopIfTrue="1" operator="lessThan">
      <formula>0</formula>
    </cfRule>
  </conditionalFormatting>
  <conditionalFormatting sqref="F454">
    <cfRule type="cellIs" dxfId="2" priority="918" stopIfTrue="1" operator="lessThan">
      <formula>0</formula>
    </cfRule>
  </conditionalFormatting>
  <conditionalFormatting sqref="F455">
    <cfRule type="cellIs" dxfId="2" priority="917" stopIfTrue="1" operator="lessThan">
      <formula>0</formula>
    </cfRule>
  </conditionalFormatting>
  <conditionalFormatting sqref="F456">
    <cfRule type="cellIs" dxfId="2" priority="916" stopIfTrue="1" operator="lessThan">
      <formula>0</formula>
    </cfRule>
  </conditionalFormatting>
  <conditionalFormatting sqref="F457">
    <cfRule type="cellIs" dxfId="2" priority="915" stopIfTrue="1" operator="lessThan">
      <formula>0</formula>
    </cfRule>
  </conditionalFormatting>
  <conditionalFormatting sqref="F458">
    <cfRule type="cellIs" dxfId="2" priority="914" stopIfTrue="1" operator="lessThan">
      <formula>0</formula>
    </cfRule>
  </conditionalFormatting>
  <conditionalFormatting sqref="F459">
    <cfRule type="cellIs" dxfId="2" priority="913" stopIfTrue="1" operator="lessThan">
      <formula>0</formula>
    </cfRule>
  </conditionalFormatting>
  <conditionalFormatting sqref="F460">
    <cfRule type="cellIs" dxfId="2" priority="912" stopIfTrue="1" operator="lessThan">
      <formula>0</formula>
    </cfRule>
  </conditionalFormatting>
  <conditionalFormatting sqref="F461">
    <cfRule type="cellIs" dxfId="2" priority="911" stopIfTrue="1" operator="lessThan">
      <formula>0</formula>
    </cfRule>
  </conditionalFormatting>
  <conditionalFormatting sqref="F462">
    <cfRule type="cellIs" dxfId="2" priority="910" stopIfTrue="1" operator="lessThan">
      <formula>0</formula>
    </cfRule>
  </conditionalFormatting>
  <conditionalFormatting sqref="F463">
    <cfRule type="cellIs" dxfId="2" priority="909" stopIfTrue="1" operator="lessThan">
      <formula>0</formula>
    </cfRule>
  </conditionalFormatting>
  <conditionalFormatting sqref="F464">
    <cfRule type="cellIs" dxfId="2" priority="908" stopIfTrue="1" operator="lessThan">
      <formula>0</formula>
    </cfRule>
  </conditionalFormatting>
  <conditionalFormatting sqref="F465">
    <cfRule type="cellIs" dxfId="2" priority="907" stopIfTrue="1" operator="lessThan">
      <formula>0</formula>
    </cfRule>
  </conditionalFormatting>
  <conditionalFormatting sqref="F466">
    <cfRule type="cellIs" dxfId="2" priority="906" stopIfTrue="1" operator="lessThan">
      <formula>0</formula>
    </cfRule>
  </conditionalFormatting>
  <conditionalFormatting sqref="F467">
    <cfRule type="cellIs" dxfId="2" priority="905" stopIfTrue="1" operator="lessThan">
      <formula>0</formula>
    </cfRule>
  </conditionalFormatting>
  <conditionalFormatting sqref="F468">
    <cfRule type="cellIs" dxfId="2" priority="904" stopIfTrue="1" operator="lessThan">
      <formula>0</formula>
    </cfRule>
  </conditionalFormatting>
  <conditionalFormatting sqref="F469">
    <cfRule type="cellIs" dxfId="2" priority="903" stopIfTrue="1" operator="lessThan">
      <formula>0</formula>
    </cfRule>
  </conditionalFormatting>
  <conditionalFormatting sqref="F470">
    <cfRule type="cellIs" dxfId="2" priority="902" stopIfTrue="1" operator="lessThan">
      <formula>0</formula>
    </cfRule>
  </conditionalFormatting>
  <conditionalFormatting sqref="F471">
    <cfRule type="cellIs" dxfId="2" priority="901" stopIfTrue="1" operator="lessThan">
      <formula>0</formula>
    </cfRule>
  </conditionalFormatting>
  <conditionalFormatting sqref="F472">
    <cfRule type="cellIs" dxfId="2" priority="900" stopIfTrue="1" operator="lessThan">
      <formula>0</formula>
    </cfRule>
  </conditionalFormatting>
  <conditionalFormatting sqref="F473">
    <cfRule type="cellIs" dxfId="2" priority="899" stopIfTrue="1" operator="lessThan">
      <formula>0</formula>
    </cfRule>
  </conditionalFormatting>
  <conditionalFormatting sqref="F474">
    <cfRule type="cellIs" dxfId="2" priority="898" stopIfTrue="1" operator="lessThan">
      <formula>0</formula>
    </cfRule>
  </conditionalFormatting>
  <conditionalFormatting sqref="F475">
    <cfRule type="cellIs" dxfId="2" priority="897" stopIfTrue="1" operator="lessThan">
      <formula>0</formula>
    </cfRule>
  </conditionalFormatting>
  <conditionalFormatting sqref="F476">
    <cfRule type="cellIs" dxfId="2" priority="896" stopIfTrue="1" operator="lessThan">
      <formula>0</formula>
    </cfRule>
  </conditionalFormatting>
  <conditionalFormatting sqref="F477">
    <cfRule type="cellIs" dxfId="2" priority="895" stopIfTrue="1" operator="lessThan">
      <formula>0</formula>
    </cfRule>
  </conditionalFormatting>
  <conditionalFormatting sqref="F478">
    <cfRule type="cellIs" dxfId="2" priority="894" stopIfTrue="1" operator="lessThan">
      <formula>0</formula>
    </cfRule>
  </conditionalFormatting>
  <conditionalFormatting sqref="F479">
    <cfRule type="cellIs" dxfId="2" priority="893" stopIfTrue="1" operator="lessThan">
      <formula>0</formula>
    </cfRule>
  </conditionalFormatting>
  <conditionalFormatting sqref="F480">
    <cfRule type="cellIs" dxfId="2" priority="892" stopIfTrue="1" operator="lessThan">
      <formula>0</formula>
    </cfRule>
  </conditionalFormatting>
  <conditionalFormatting sqref="F481">
    <cfRule type="cellIs" dxfId="2" priority="891" stopIfTrue="1" operator="lessThan">
      <formula>0</formula>
    </cfRule>
  </conditionalFormatting>
  <conditionalFormatting sqref="F482">
    <cfRule type="cellIs" dxfId="2" priority="890" stopIfTrue="1" operator="lessThan">
      <formula>0</formula>
    </cfRule>
  </conditionalFormatting>
  <conditionalFormatting sqref="F483">
    <cfRule type="cellIs" dxfId="2" priority="889" stopIfTrue="1" operator="lessThan">
      <formula>0</formula>
    </cfRule>
  </conditionalFormatting>
  <conditionalFormatting sqref="F484">
    <cfRule type="cellIs" dxfId="2" priority="888" stopIfTrue="1" operator="lessThan">
      <formula>0</formula>
    </cfRule>
  </conditionalFormatting>
  <conditionalFormatting sqref="F485">
    <cfRule type="cellIs" dxfId="2" priority="887" stopIfTrue="1" operator="lessThan">
      <formula>0</formula>
    </cfRule>
  </conditionalFormatting>
  <conditionalFormatting sqref="F486">
    <cfRule type="cellIs" dxfId="2" priority="886" stopIfTrue="1" operator="lessThan">
      <formula>0</formula>
    </cfRule>
  </conditionalFormatting>
  <conditionalFormatting sqref="F487">
    <cfRule type="cellIs" dxfId="2" priority="885" stopIfTrue="1" operator="lessThan">
      <formula>0</formula>
    </cfRule>
  </conditionalFormatting>
  <conditionalFormatting sqref="F488">
    <cfRule type="cellIs" dxfId="2" priority="884" stopIfTrue="1" operator="lessThan">
      <formula>0</formula>
    </cfRule>
  </conditionalFormatting>
  <conditionalFormatting sqref="F489">
    <cfRule type="cellIs" dxfId="2" priority="883" stopIfTrue="1" operator="lessThan">
      <formula>0</formula>
    </cfRule>
  </conditionalFormatting>
  <conditionalFormatting sqref="F490">
    <cfRule type="cellIs" dxfId="2" priority="882" stopIfTrue="1" operator="lessThan">
      <formula>0</formula>
    </cfRule>
  </conditionalFormatting>
  <conditionalFormatting sqref="F491">
    <cfRule type="cellIs" dxfId="2" priority="881" stopIfTrue="1" operator="lessThan">
      <formula>0</formula>
    </cfRule>
  </conditionalFormatting>
  <conditionalFormatting sqref="F492">
    <cfRule type="cellIs" dxfId="2" priority="880" stopIfTrue="1" operator="lessThan">
      <formula>0</formula>
    </cfRule>
  </conditionalFormatting>
  <conditionalFormatting sqref="F493">
    <cfRule type="cellIs" dxfId="2" priority="879" stopIfTrue="1" operator="lessThan">
      <formula>0</formula>
    </cfRule>
  </conditionalFormatting>
  <conditionalFormatting sqref="F494">
    <cfRule type="cellIs" dxfId="2" priority="878" stopIfTrue="1" operator="lessThan">
      <formula>0</formula>
    </cfRule>
  </conditionalFormatting>
  <conditionalFormatting sqref="F495">
    <cfRule type="cellIs" dxfId="2" priority="877" stopIfTrue="1" operator="lessThan">
      <formula>0</formula>
    </cfRule>
  </conditionalFormatting>
  <conditionalFormatting sqref="F496">
    <cfRule type="cellIs" dxfId="2" priority="876" stopIfTrue="1" operator="lessThan">
      <formula>0</formula>
    </cfRule>
  </conditionalFormatting>
  <conditionalFormatting sqref="F497">
    <cfRule type="cellIs" dxfId="2" priority="875" stopIfTrue="1" operator="lessThan">
      <formula>0</formula>
    </cfRule>
  </conditionalFormatting>
  <conditionalFormatting sqref="F498">
    <cfRule type="cellIs" dxfId="2" priority="874" stopIfTrue="1" operator="lessThan">
      <formula>0</formula>
    </cfRule>
  </conditionalFormatting>
  <conditionalFormatting sqref="F499">
    <cfRule type="cellIs" dxfId="2" priority="873" stopIfTrue="1" operator="lessThan">
      <formula>0</formula>
    </cfRule>
  </conditionalFormatting>
  <conditionalFormatting sqref="F500">
    <cfRule type="cellIs" dxfId="2" priority="872" stopIfTrue="1" operator="lessThan">
      <formula>0</formula>
    </cfRule>
  </conditionalFormatting>
  <conditionalFormatting sqref="F501">
    <cfRule type="cellIs" dxfId="2" priority="871" stopIfTrue="1" operator="lessThan">
      <formula>0</formula>
    </cfRule>
  </conditionalFormatting>
  <conditionalFormatting sqref="F502">
    <cfRule type="cellIs" dxfId="2" priority="870" stopIfTrue="1" operator="lessThan">
      <formula>0</formula>
    </cfRule>
  </conditionalFormatting>
  <conditionalFormatting sqref="F503">
    <cfRule type="cellIs" dxfId="2" priority="869" stopIfTrue="1" operator="lessThan">
      <formula>0</formula>
    </cfRule>
  </conditionalFormatting>
  <conditionalFormatting sqref="F504">
    <cfRule type="cellIs" dxfId="2" priority="868" stopIfTrue="1" operator="lessThan">
      <formula>0</formula>
    </cfRule>
  </conditionalFormatting>
  <conditionalFormatting sqref="F505">
    <cfRule type="cellIs" dxfId="2" priority="867" stopIfTrue="1" operator="lessThan">
      <formula>0</formula>
    </cfRule>
  </conditionalFormatting>
  <conditionalFormatting sqref="F506">
    <cfRule type="cellIs" dxfId="2" priority="866" stopIfTrue="1" operator="lessThan">
      <formula>0</formula>
    </cfRule>
  </conditionalFormatting>
  <conditionalFormatting sqref="F507">
    <cfRule type="cellIs" dxfId="2" priority="865" stopIfTrue="1" operator="lessThan">
      <formula>0</formula>
    </cfRule>
  </conditionalFormatting>
  <conditionalFormatting sqref="F508">
    <cfRule type="cellIs" dxfId="2" priority="864" stopIfTrue="1" operator="lessThan">
      <formula>0</formula>
    </cfRule>
  </conditionalFormatting>
  <conditionalFormatting sqref="F509">
    <cfRule type="cellIs" dxfId="2" priority="863" stopIfTrue="1" operator="lessThan">
      <formula>0</formula>
    </cfRule>
  </conditionalFormatting>
  <conditionalFormatting sqref="F510">
    <cfRule type="cellIs" dxfId="2" priority="862" stopIfTrue="1" operator="lessThan">
      <formula>0</formula>
    </cfRule>
  </conditionalFormatting>
  <conditionalFormatting sqref="F511">
    <cfRule type="cellIs" dxfId="2" priority="861" stopIfTrue="1" operator="lessThan">
      <formula>0</formula>
    </cfRule>
  </conditionalFormatting>
  <conditionalFormatting sqref="F512">
    <cfRule type="cellIs" dxfId="2" priority="860" stopIfTrue="1" operator="lessThan">
      <formula>0</formula>
    </cfRule>
  </conditionalFormatting>
  <conditionalFormatting sqref="F513">
    <cfRule type="cellIs" dxfId="2" priority="859" stopIfTrue="1" operator="lessThan">
      <formula>0</formula>
    </cfRule>
  </conditionalFormatting>
  <conditionalFormatting sqref="F514">
    <cfRule type="cellIs" dxfId="2" priority="858" stopIfTrue="1" operator="lessThan">
      <formula>0</formula>
    </cfRule>
  </conditionalFormatting>
  <conditionalFormatting sqref="F515">
    <cfRule type="cellIs" dxfId="2" priority="857" stopIfTrue="1" operator="lessThan">
      <formula>0</formula>
    </cfRule>
  </conditionalFormatting>
  <conditionalFormatting sqref="F516">
    <cfRule type="cellIs" dxfId="2" priority="856" stopIfTrue="1" operator="lessThan">
      <formula>0</formula>
    </cfRule>
  </conditionalFormatting>
  <conditionalFormatting sqref="F517">
    <cfRule type="cellIs" dxfId="2" priority="855" stopIfTrue="1" operator="lessThan">
      <formula>0</formula>
    </cfRule>
  </conditionalFormatting>
  <conditionalFormatting sqref="F518">
    <cfRule type="cellIs" dxfId="2" priority="854" stopIfTrue="1" operator="lessThan">
      <formula>0</formula>
    </cfRule>
  </conditionalFormatting>
  <conditionalFormatting sqref="F519">
    <cfRule type="cellIs" dxfId="2" priority="853" stopIfTrue="1" operator="lessThan">
      <formula>0</formula>
    </cfRule>
  </conditionalFormatting>
  <conditionalFormatting sqref="F520">
    <cfRule type="cellIs" dxfId="2" priority="852" stopIfTrue="1" operator="lessThan">
      <formula>0</formula>
    </cfRule>
  </conditionalFormatting>
  <conditionalFormatting sqref="F521">
    <cfRule type="cellIs" dxfId="2" priority="851" stopIfTrue="1" operator="lessThan">
      <formula>0</formula>
    </cfRule>
  </conditionalFormatting>
  <conditionalFormatting sqref="F522">
    <cfRule type="cellIs" dxfId="2" priority="850" stopIfTrue="1" operator="lessThan">
      <formula>0</formula>
    </cfRule>
  </conditionalFormatting>
  <conditionalFormatting sqref="F523">
    <cfRule type="cellIs" dxfId="2" priority="849" stopIfTrue="1" operator="lessThan">
      <formula>0</formula>
    </cfRule>
  </conditionalFormatting>
  <conditionalFormatting sqref="F524">
    <cfRule type="cellIs" dxfId="2" priority="848" stopIfTrue="1" operator="lessThan">
      <formula>0</formula>
    </cfRule>
  </conditionalFormatting>
  <conditionalFormatting sqref="F525">
    <cfRule type="cellIs" dxfId="2" priority="847" stopIfTrue="1" operator="lessThan">
      <formula>0</formula>
    </cfRule>
  </conditionalFormatting>
  <conditionalFormatting sqref="F526">
    <cfRule type="cellIs" dxfId="2" priority="846" stopIfTrue="1" operator="lessThan">
      <formula>0</formula>
    </cfRule>
  </conditionalFormatting>
  <conditionalFormatting sqref="F527">
    <cfRule type="cellIs" dxfId="2" priority="845" stopIfTrue="1" operator="lessThan">
      <formula>0</formula>
    </cfRule>
  </conditionalFormatting>
  <conditionalFormatting sqref="F528">
    <cfRule type="cellIs" dxfId="2" priority="844" stopIfTrue="1" operator="lessThan">
      <formula>0</formula>
    </cfRule>
  </conditionalFormatting>
  <conditionalFormatting sqref="F529">
    <cfRule type="cellIs" dxfId="2" priority="843" stopIfTrue="1" operator="lessThan">
      <formula>0</formula>
    </cfRule>
  </conditionalFormatting>
  <conditionalFormatting sqref="F530">
    <cfRule type="cellIs" dxfId="2" priority="842" stopIfTrue="1" operator="lessThan">
      <formula>0</formula>
    </cfRule>
  </conditionalFormatting>
  <conditionalFormatting sqref="F531">
    <cfRule type="cellIs" dxfId="2" priority="841" stopIfTrue="1" operator="lessThan">
      <formula>0</formula>
    </cfRule>
  </conditionalFormatting>
  <conditionalFormatting sqref="F532">
    <cfRule type="cellIs" dxfId="2" priority="840" stopIfTrue="1" operator="lessThan">
      <formula>0</formula>
    </cfRule>
  </conditionalFormatting>
  <conditionalFormatting sqref="F533">
    <cfRule type="cellIs" dxfId="2" priority="839" stopIfTrue="1" operator="lessThan">
      <formula>0</formula>
    </cfRule>
  </conditionalFormatting>
  <conditionalFormatting sqref="F534">
    <cfRule type="cellIs" dxfId="2" priority="838" stopIfTrue="1" operator="lessThan">
      <formula>0</formula>
    </cfRule>
  </conditionalFormatting>
  <conditionalFormatting sqref="F535">
    <cfRule type="cellIs" dxfId="2" priority="837" stopIfTrue="1" operator="lessThan">
      <formula>0</formula>
    </cfRule>
  </conditionalFormatting>
  <conditionalFormatting sqref="F536">
    <cfRule type="cellIs" dxfId="2" priority="836" stopIfTrue="1" operator="lessThan">
      <formula>0</formula>
    </cfRule>
  </conditionalFormatting>
  <conditionalFormatting sqref="F537">
    <cfRule type="cellIs" dxfId="2" priority="835" stopIfTrue="1" operator="lessThan">
      <formula>0</formula>
    </cfRule>
  </conditionalFormatting>
  <conditionalFormatting sqref="F538">
    <cfRule type="cellIs" dxfId="2" priority="834" stopIfTrue="1" operator="lessThan">
      <formula>0</formula>
    </cfRule>
  </conditionalFormatting>
  <conditionalFormatting sqref="F539">
    <cfRule type="cellIs" dxfId="2" priority="833" stopIfTrue="1" operator="lessThan">
      <formula>0</formula>
    </cfRule>
  </conditionalFormatting>
  <conditionalFormatting sqref="F540">
    <cfRule type="cellIs" dxfId="2" priority="832" stopIfTrue="1" operator="lessThan">
      <formula>0</formula>
    </cfRule>
  </conditionalFormatting>
  <conditionalFormatting sqref="F541">
    <cfRule type="cellIs" dxfId="2" priority="831" stopIfTrue="1" operator="lessThan">
      <formula>0</formula>
    </cfRule>
  </conditionalFormatting>
  <conditionalFormatting sqref="F542">
    <cfRule type="cellIs" dxfId="2" priority="830" stopIfTrue="1" operator="lessThan">
      <formula>0</formula>
    </cfRule>
  </conditionalFormatting>
  <conditionalFormatting sqref="F543">
    <cfRule type="cellIs" dxfId="2" priority="829" stopIfTrue="1" operator="lessThan">
      <formula>0</formula>
    </cfRule>
  </conditionalFormatting>
  <conditionalFormatting sqref="F544">
    <cfRule type="cellIs" dxfId="2" priority="828" stopIfTrue="1" operator="lessThan">
      <formula>0</formula>
    </cfRule>
  </conditionalFormatting>
  <conditionalFormatting sqref="F545">
    <cfRule type="cellIs" dxfId="2" priority="827" stopIfTrue="1" operator="lessThan">
      <formula>0</formula>
    </cfRule>
  </conditionalFormatting>
  <conditionalFormatting sqref="F546">
    <cfRule type="cellIs" dxfId="2" priority="826" stopIfTrue="1" operator="lessThan">
      <formula>0</formula>
    </cfRule>
  </conditionalFormatting>
  <conditionalFormatting sqref="F547">
    <cfRule type="cellIs" dxfId="2" priority="825" stopIfTrue="1" operator="lessThan">
      <formula>0</formula>
    </cfRule>
  </conditionalFormatting>
  <conditionalFormatting sqref="F548">
    <cfRule type="cellIs" dxfId="2" priority="824" stopIfTrue="1" operator="lessThan">
      <formula>0</formula>
    </cfRule>
  </conditionalFormatting>
  <conditionalFormatting sqref="F549">
    <cfRule type="cellIs" dxfId="2" priority="823" stopIfTrue="1" operator="lessThan">
      <formula>0</formula>
    </cfRule>
  </conditionalFormatting>
  <conditionalFormatting sqref="F550">
    <cfRule type="cellIs" dxfId="2" priority="822" stopIfTrue="1" operator="lessThan">
      <formula>0</formula>
    </cfRule>
  </conditionalFormatting>
  <conditionalFormatting sqref="F551">
    <cfRule type="cellIs" dxfId="2" priority="821" stopIfTrue="1" operator="lessThan">
      <formula>0</formula>
    </cfRule>
  </conditionalFormatting>
  <conditionalFormatting sqref="F552">
    <cfRule type="cellIs" dxfId="2" priority="820" stopIfTrue="1" operator="lessThan">
      <formula>0</formula>
    </cfRule>
  </conditionalFormatting>
  <conditionalFormatting sqref="F553">
    <cfRule type="cellIs" dxfId="2" priority="819" stopIfTrue="1" operator="lessThan">
      <formula>0</formula>
    </cfRule>
  </conditionalFormatting>
  <conditionalFormatting sqref="F554">
    <cfRule type="cellIs" dxfId="2" priority="818" stopIfTrue="1" operator="lessThan">
      <formula>0</formula>
    </cfRule>
  </conditionalFormatting>
  <conditionalFormatting sqref="F555">
    <cfRule type="cellIs" dxfId="2" priority="817" stopIfTrue="1" operator="lessThan">
      <formula>0</formula>
    </cfRule>
  </conditionalFormatting>
  <conditionalFormatting sqref="F556">
    <cfRule type="cellIs" dxfId="2" priority="816" stopIfTrue="1" operator="lessThan">
      <formula>0</formula>
    </cfRule>
  </conditionalFormatting>
  <conditionalFormatting sqref="F557">
    <cfRule type="cellIs" dxfId="2" priority="815" stopIfTrue="1" operator="lessThan">
      <formula>0</formula>
    </cfRule>
  </conditionalFormatting>
  <conditionalFormatting sqref="F558">
    <cfRule type="cellIs" dxfId="2" priority="814" stopIfTrue="1" operator="lessThan">
      <formula>0</formula>
    </cfRule>
  </conditionalFormatting>
  <conditionalFormatting sqref="F559">
    <cfRule type="cellIs" dxfId="2" priority="813" stopIfTrue="1" operator="lessThan">
      <formula>0</formula>
    </cfRule>
  </conditionalFormatting>
  <conditionalFormatting sqref="F560">
    <cfRule type="cellIs" dxfId="2" priority="812" stopIfTrue="1" operator="lessThan">
      <formula>0</formula>
    </cfRule>
  </conditionalFormatting>
  <conditionalFormatting sqref="F561">
    <cfRule type="cellIs" dxfId="2" priority="811" stopIfTrue="1" operator="lessThan">
      <formula>0</formula>
    </cfRule>
  </conditionalFormatting>
  <conditionalFormatting sqref="F562">
    <cfRule type="cellIs" dxfId="2" priority="810" stopIfTrue="1" operator="lessThan">
      <formula>0</formula>
    </cfRule>
  </conditionalFormatting>
  <conditionalFormatting sqref="F563">
    <cfRule type="cellIs" dxfId="2" priority="809" stopIfTrue="1" operator="lessThan">
      <formula>0</formula>
    </cfRule>
  </conditionalFormatting>
  <conditionalFormatting sqref="F564">
    <cfRule type="cellIs" dxfId="2" priority="808" stopIfTrue="1" operator="lessThan">
      <formula>0</formula>
    </cfRule>
  </conditionalFormatting>
  <conditionalFormatting sqref="F565">
    <cfRule type="cellIs" dxfId="2" priority="807" stopIfTrue="1" operator="lessThan">
      <formula>0</formula>
    </cfRule>
  </conditionalFormatting>
  <conditionalFormatting sqref="F566">
    <cfRule type="cellIs" dxfId="2" priority="806" stopIfTrue="1" operator="lessThan">
      <formula>0</formula>
    </cfRule>
  </conditionalFormatting>
  <conditionalFormatting sqref="F567">
    <cfRule type="cellIs" dxfId="2" priority="805" stopIfTrue="1" operator="lessThan">
      <formula>0</formula>
    </cfRule>
  </conditionalFormatting>
  <conditionalFormatting sqref="F568">
    <cfRule type="cellIs" dxfId="2" priority="804" stopIfTrue="1" operator="lessThan">
      <formula>0</formula>
    </cfRule>
  </conditionalFormatting>
  <conditionalFormatting sqref="F569">
    <cfRule type="cellIs" dxfId="2" priority="803" stopIfTrue="1" operator="lessThan">
      <formula>0</formula>
    </cfRule>
  </conditionalFormatting>
  <conditionalFormatting sqref="F570">
    <cfRule type="cellIs" dxfId="2" priority="802" stopIfTrue="1" operator="lessThan">
      <formula>0</formula>
    </cfRule>
  </conditionalFormatting>
  <conditionalFormatting sqref="F571">
    <cfRule type="cellIs" dxfId="2" priority="801" stopIfTrue="1" operator="lessThan">
      <formula>0</formula>
    </cfRule>
  </conditionalFormatting>
  <conditionalFormatting sqref="F572">
    <cfRule type="cellIs" dxfId="2" priority="800" stopIfTrue="1" operator="lessThan">
      <formula>0</formula>
    </cfRule>
  </conditionalFormatting>
  <conditionalFormatting sqref="F573">
    <cfRule type="cellIs" dxfId="2" priority="799" stopIfTrue="1" operator="lessThan">
      <formula>0</formula>
    </cfRule>
  </conditionalFormatting>
  <conditionalFormatting sqref="F574">
    <cfRule type="cellIs" dxfId="2" priority="798" stopIfTrue="1" operator="lessThan">
      <formula>0</formula>
    </cfRule>
  </conditionalFormatting>
  <conditionalFormatting sqref="F575">
    <cfRule type="cellIs" dxfId="2" priority="797" stopIfTrue="1" operator="lessThan">
      <formula>0</formula>
    </cfRule>
  </conditionalFormatting>
  <conditionalFormatting sqref="F576">
    <cfRule type="cellIs" dxfId="2" priority="796" stopIfTrue="1" operator="lessThan">
      <formula>0</formula>
    </cfRule>
  </conditionalFormatting>
  <conditionalFormatting sqref="F577">
    <cfRule type="cellIs" dxfId="2" priority="795" stopIfTrue="1" operator="lessThan">
      <formula>0</formula>
    </cfRule>
  </conditionalFormatting>
  <conditionalFormatting sqref="F578">
    <cfRule type="cellIs" dxfId="2" priority="794" stopIfTrue="1" operator="lessThan">
      <formula>0</formula>
    </cfRule>
  </conditionalFormatting>
  <conditionalFormatting sqref="F579">
    <cfRule type="cellIs" dxfId="2" priority="793" stopIfTrue="1" operator="lessThan">
      <formula>0</formula>
    </cfRule>
  </conditionalFormatting>
  <conditionalFormatting sqref="F580">
    <cfRule type="cellIs" dxfId="2" priority="792" stopIfTrue="1" operator="lessThan">
      <formula>0</formula>
    </cfRule>
  </conditionalFormatting>
  <conditionalFormatting sqref="F581">
    <cfRule type="cellIs" dxfId="2" priority="791" stopIfTrue="1" operator="lessThan">
      <formula>0</formula>
    </cfRule>
  </conditionalFormatting>
  <conditionalFormatting sqref="F582">
    <cfRule type="cellIs" dxfId="2" priority="790" stopIfTrue="1" operator="lessThan">
      <formula>0</formula>
    </cfRule>
  </conditionalFormatting>
  <conditionalFormatting sqref="F583">
    <cfRule type="cellIs" dxfId="2" priority="789" stopIfTrue="1" operator="lessThan">
      <formula>0</formula>
    </cfRule>
  </conditionalFormatting>
  <conditionalFormatting sqref="F584">
    <cfRule type="cellIs" dxfId="2" priority="788" stopIfTrue="1" operator="lessThan">
      <formula>0</formula>
    </cfRule>
  </conditionalFormatting>
  <conditionalFormatting sqref="F585">
    <cfRule type="cellIs" dxfId="2" priority="787" stopIfTrue="1" operator="lessThan">
      <formula>0</formula>
    </cfRule>
  </conditionalFormatting>
  <conditionalFormatting sqref="F586">
    <cfRule type="cellIs" dxfId="2" priority="786" stopIfTrue="1" operator="lessThan">
      <formula>0</formula>
    </cfRule>
  </conditionalFormatting>
  <conditionalFormatting sqref="F587">
    <cfRule type="cellIs" dxfId="2" priority="785" stopIfTrue="1" operator="lessThan">
      <formula>0</formula>
    </cfRule>
  </conditionalFormatting>
  <conditionalFormatting sqref="F588">
    <cfRule type="cellIs" dxfId="2" priority="784" stopIfTrue="1" operator="lessThan">
      <formula>0</formula>
    </cfRule>
  </conditionalFormatting>
  <conditionalFormatting sqref="F589">
    <cfRule type="cellIs" dxfId="2" priority="783" stopIfTrue="1" operator="lessThan">
      <formula>0</formula>
    </cfRule>
  </conditionalFormatting>
  <conditionalFormatting sqref="F590">
    <cfRule type="cellIs" dxfId="2" priority="782" stopIfTrue="1" operator="lessThan">
      <formula>0</formula>
    </cfRule>
  </conditionalFormatting>
  <conditionalFormatting sqref="F591">
    <cfRule type="cellIs" dxfId="2" priority="781" stopIfTrue="1" operator="lessThan">
      <formula>0</formula>
    </cfRule>
  </conditionalFormatting>
  <conditionalFormatting sqref="F592">
    <cfRule type="cellIs" dxfId="2" priority="780" stopIfTrue="1" operator="lessThan">
      <formula>0</formula>
    </cfRule>
  </conditionalFormatting>
  <conditionalFormatting sqref="F593">
    <cfRule type="cellIs" dxfId="2" priority="779" stopIfTrue="1" operator="lessThan">
      <formula>0</formula>
    </cfRule>
  </conditionalFormatting>
  <conditionalFormatting sqref="F594">
    <cfRule type="cellIs" dxfId="2" priority="778" stopIfTrue="1" operator="lessThan">
      <formula>0</formula>
    </cfRule>
  </conditionalFormatting>
  <conditionalFormatting sqref="F595">
    <cfRule type="cellIs" dxfId="2" priority="777" stopIfTrue="1" operator="lessThan">
      <formula>0</formula>
    </cfRule>
  </conditionalFormatting>
  <conditionalFormatting sqref="F596">
    <cfRule type="cellIs" dxfId="2" priority="776" stopIfTrue="1" operator="lessThan">
      <formula>0</formula>
    </cfRule>
  </conditionalFormatting>
  <conditionalFormatting sqref="F597">
    <cfRule type="cellIs" dxfId="2" priority="775" stopIfTrue="1" operator="lessThan">
      <formula>0</formula>
    </cfRule>
  </conditionalFormatting>
  <conditionalFormatting sqref="F598">
    <cfRule type="cellIs" dxfId="2" priority="774" stopIfTrue="1" operator="lessThan">
      <formula>0</formula>
    </cfRule>
  </conditionalFormatting>
  <conditionalFormatting sqref="F599">
    <cfRule type="cellIs" dxfId="2" priority="773" stopIfTrue="1" operator="lessThan">
      <formula>0</formula>
    </cfRule>
  </conditionalFormatting>
  <conditionalFormatting sqref="F600">
    <cfRule type="cellIs" dxfId="2" priority="772" stopIfTrue="1" operator="lessThan">
      <formula>0</formula>
    </cfRule>
  </conditionalFormatting>
  <conditionalFormatting sqref="F601">
    <cfRule type="cellIs" dxfId="2" priority="771" stopIfTrue="1" operator="lessThan">
      <formula>0</formula>
    </cfRule>
  </conditionalFormatting>
  <conditionalFormatting sqref="F602">
    <cfRule type="cellIs" dxfId="2" priority="770" stopIfTrue="1" operator="lessThan">
      <formula>0</formula>
    </cfRule>
  </conditionalFormatting>
  <conditionalFormatting sqref="F603">
    <cfRule type="cellIs" dxfId="2" priority="769" stopIfTrue="1" operator="lessThan">
      <formula>0</formula>
    </cfRule>
  </conditionalFormatting>
  <conditionalFormatting sqref="F604">
    <cfRule type="cellIs" dxfId="2" priority="768" stopIfTrue="1" operator="lessThan">
      <formula>0</formula>
    </cfRule>
  </conditionalFormatting>
  <conditionalFormatting sqref="F605">
    <cfRule type="cellIs" dxfId="2" priority="767" stopIfTrue="1" operator="lessThan">
      <formula>0</formula>
    </cfRule>
  </conditionalFormatting>
  <conditionalFormatting sqref="F606">
    <cfRule type="cellIs" dxfId="2" priority="766" stopIfTrue="1" operator="lessThan">
      <formula>0</formula>
    </cfRule>
  </conditionalFormatting>
  <conditionalFormatting sqref="F607">
    <cfRule type="cellIs" dxfId="2" priority="765" stopIfTrue="1" operator="lessThan">
      <formula>0</formula>
    </cfRule>
  </conditionalFormatting>
  <conditionalFormatting sqref="F608">
    <cfRule type="cellIs" dxfId="2" priority="764" stopIfTrue="1" operator="lessThan">
      <formula>0</formula>
    </cfRule>
  </conditionalFormatting>
  <conditionalFormatting sqref="F609">
    <cfRule type="cellIs" dxfId="2" priority="763" stopIfTrue="1" operator="lessThan">
      <formula>0</formula>
    </cfRule>
  </conditionalFormatting>
  <conditionalFormatting sqref="F610">
    <cfRule type="cellIs" dxfId="2" priority="762" stopIfTrue="1" operator="lessThan">
      <formula>0</formula>
    </cfRule>
  </conditionalFormatting>
  <conditionalFormatting sqref="F611">
    <cfRule type="cellIs" dxfId="2" priority="761" stopIfTrue="1" operator="lessThan">
      <formula>0</formula>
    </cfRule>
  </conditionalFormatting>
  <conditionalFormatting sqref="F612">
    <cfRule type="cellIs" dxfId="2" priority="760" stopIfTrue="1" operator="lessThan">
      <formula>0</formula>
    </cfRule>
  </conditionalFormatting>
  <conditionalFormatting sqref="F613">
    <cfRule type="cellIs" dxfId="2" priority="759" stopIfTrue="1" operator="lessThan">
      <formula>0</formula>
    </cfRule>
  </conditionalFormatting>
  <conditionalFormatting sqref="F614">
    <cfRule type="cellIs" dxfId="2" priority="758" stopIfTrue="1" operator="lessThan">
      <formula>0</formula>
    </cfRule>
  </conditionalFormatting>
  <conditionalFormatting sqref="F615">
    <cfRule type="cellIs" dxfId="2" priority="757" stopIfTrue="1" operator="lessThan">
      <formula>0</formula>
    </cfRule>
  </conditionalFormatting>
  <conditionalFormatting sqref="F616">
    <cfRule type="cellIs" dxfId="2" priority="756" stopIfTrue="1" operator="lessThan">
      <formula>0</formula>
    </cfRule>
  </conditionalFormatting>
  <conditionalFormatting sqref="F617">
    <cfRule type="cellIs" dxfId="2" priority="755" stopIfTrue="1" operator="lessThan">
      <formula>0</formula>
    </cfRule>
  </conditionalFormatting>
  <conditionalFormatting sqref="F618">
    <cfRule type="cellIs" dxfId="2" priority="754" stopIfTrue="1" operator="lessThan">
      <formula>0</formula>
    </cfRule>
  </conditionalFormatting>
  <conditionalFormatting sqref="F619">
    <cfRule type="cellIs" dxfId="2" priority="753" stopIfTrue="1" operator="lessThan">
      <formula>0</formula>
    </cfRule>
  </conditionalFormatting>
  <conditionalFormatting sqref="F620">
    <cfRule type="cellIs" dxfId="2" priority="752" stopIfTrue="1" operator="lessThan">
      <formula>0</formula>
    </cfRule>
  </conditionalFormatting>
  <conditionalFormatting sqref="F621">
    <cfRule type="cellIs" dxfId="2" priority="751" stopIfTrue="1" operator="lessThan">
      <formula>0</formula>
    </cfRule>
  </conditionalFormatting>
  <conditionalFormatting sqref="F622">
    <cfRule type="cellIs" dxfId="2" priority="750" stopIfTrue="1" operator="lessThan">
      <formula>0</formula>
    </cfRule>
  </conditionalFormatting>
  <conditionalFormatting sqref="F623">
    <cfRule type="cellIs" dxfId="2" priority="749" stopIfTrue="1" operator="lessThan">
      <formula>0</formula>
    </cfRule>
  </conditionalFormatting>
  <conditionalFormatting sqref="F624">
    <cfRule type="cellIs" dxfId="2" priority="748" stopIfTrue="1" operator="lessThan">
      <formula>0</formula>
    </cfRule>
  </conditionalFormatting>
  <conditionalFormatting sqref="F625">
    <cfRule type="cellIs" dxfId="2" priority="747" stopIfTrue="1" operator="lessThan">
      <formula>0</formula>
    </cfRule>
  </conditionalFormatting>
  <conditionalFormatting sqref="F626">
    <cfRule type="cellIs" dxfId="2" priority="746" stopIfTrue="1" operator="lessThan">
      <formula>0</formula>
    </cfRule>
  </conditionalFormatting>
  <conditionalFormatting sqref="F627">
    <cfRule type="cellIs" dxfId="2" priority="745" stopIfTrue="1" operator="lessThan">
      <formula>0</formula>
    </cfRule>
  </conditionalFormatting>
  <conditionalFormatting sqref="F628">
    <cfRule type="cellIs" dxfId="2" priority="744" stopIfTrue="1" operator="lessThan">
      <formula>0</formula>
    </cfRule>
  </conditionalFormatting>
  <conditionalFormatting sqref="F629">
    <cfRule type="cellIs" dxfId="2" priority="743" stopIfTrue="1" operator="lessThan">
      <formula>0</formula>
    </cfRule>
  </conditionalFormatting>
  <conditionalFormatting sqref="F630">
    <cfRule type="cellIs" dxfId="2" priority="742" stopIfTrue="1" operator="lessThan">
      <formula>0</formula>
    </cfRule>
  </conditionalFormatting>
  <conditionalFormatting sqref="F631">
    <cfRule type="cellIs" dxfId="2" priority="741" stopIfTrue="1" operator="lessThan">
      <formula>0</formula>
    </cfRule>
  </conditionalFormatting>
  <conditionalFormatting sqref="F632">
    <cfRule type="cellIs" dxfId="2" priority="740" stopIfTrue="1" operator="lessThan">
      <formula>0</formula>
    </cfRule>
  </conditionalFormatting>
  <conditionalFormatting sqref="F633">
    <cfRule type="cellIs" dxfId="2" priority="739" stopIfTrue="1" operator="lessThan">
      <formula>0</formula>
    </cfRule>
  </conditionalFormatting>
  <conditionalFormatting sqref="F634">
    <cfRule type="cellIs" dxfId="2" priority="738" stopIfTrue="1" operator="lessThan">
      <formula>0</formula>
    </cfRule>
  </conditionalFormatting>
  <conditionalFormatting sqref="F635">
    <cfRule type="cellIs" dxfId="2" priority="737" stopIfTrue="1" operator="lessThan">
      <formula>0</formula>
    </cfRule>
  </conditionalFormatting>
  <conditionalFormatting sqref="F636">
    <cfRule type="cellIs" dxfId="2" priority="736" stopIfTrue="1" operator="lessThan">
      <formula>0</formula>
    </cfRule>
  </conditionalFormatting>
  <conditionalFormatting sqref="F637">
    <cfRule type="cellIs" dxfId="2" priority="735" stopIfTrue="1" operator="lessThan">
      <formula>0</formula>
    </cfRule>
  </conditionalFormatting>
  <conditionalFormatting sqref="F638">
    <cfRule type="cellIs" dxfId="2" priority="734" stopIfTrue="1" operator="lessThan">
      <formula>0</formula>
    </cfRule>
  </conditionalFormatting>
  <conditionalFormatting sqref="F639">
    <cfRule type="cellIs" dxfId="2" priority="733" stopIfTrue="1" operator="lessThan">
      <formula>0</formula>
    </cfRule>
  </conditionalFormatting>
  <conditionalFormatting sqref="F640">
    <cfRule type="cellIs" dxfId="2" priority="732" stopIfTrue="1" operator="lessThan">
      <formula>0</formula>
    </cfRule>
  </conditionalFormatting>
  <conditionalFormatting sqref="F641">
    <cfRule type="cellIs" dxfId="2" priority="731" stopIfTrue="1" operator="lessThan">
      <formula>0</formula>
    </cfRule>
  </conditionalFormatting>
  <conditionalFormatting sqref="F642">
    <cfRule type="cellIs" dxfId="2" priority="730" stopIfTrue="1" operator="lessThan">
      <formula>0</formula>
    </cfRule>
  </conditionalFormatting>
  <conditionalFormatting sqref="F643">
    <cfRule type="cellIs" dxfId="2" priority="729" stopIfTrue="1" operator="lessThan">
      <formula>0</formula>
    </cfRule>
  </conditionalFormatting>
  <conditionalFormatting sqref="F644">
    <cfRule type="cellIs" dxfId="2" priority="728" stopIfTrue="1" operator="lessThan">
      <formula>0</formula>
    </cfRule>
  </conditionalFormatting>
  <conditionalFormatting sqref="F645">
    <cfRule type="cellIs" dxfId="2" priority="727" stopIfTrue="1" operator="lessThan">
      <formula>0</formula>
    </cfRule>
  </conditionalFormatting>
  <conditionalFormatting sqref="F646">
    <cfRule type="cellIs" dxfId="2" priority="726" stopIfTrue="1" operator="lessThan">
      <formula>0</formula>
    </cfRule>
  </conditionalFormatting>
  <conditionalFormatting sqref="F647">
    <cfRule type="cellIs" dxfId="2" priority="725" stopIfTrue="1" operator="lessThan">
      <formula>0</formula>
    </cfRule>
  </conditionalFormatting>
  <conditionalFormatting sqref="F648">
    <cfRule type="cellIs" dxfId="2" priority="724" stopIfTrue="1" operator="lessThan">
      <formula>0</formula>
    </cfRule>
  </conditionalFormatting>
  <conditionalFormatting sqref="F649">
    <cfRule type="cellIs" dxfId="2" priority="723" stopIfTrue="1" operator="lessThan">
      <formula>0</formula>
    </cfRule>
  </conditionalFormatting>
  <conditionalFormatting sqref="F650">
    <cfRule type="cellIs" dxfId="2" priority="722" stopIfTrue="1" operator="lessThan">
      <formula>0</formula>
    </cfRule>
  </conditionalFormatting>
  <conditionalFormatting sqref="F651">
    <cfRule type="cellIs" dxfId="2" priority="721" stopIfTrue="1" operator="lessThan">
      <formula>0</formula>
    </cfRule>
  </conditionalFormatting>
  <conditionalFormatting sqref="F652">
    <cfRule type="cellIs" dxfId="2" priority="720" stopIfTrue="1" operator="lessThan">
      <formula>0</formula>
    </cfRule>
  </conditionalFormatting>
  <conditionalFormatting sqref="F653">
    <cfRule type="cellIs" dxfId="2" priority="719" stopIfTrue="1" operator="lessThan">
      <formula>0</formula>
    </cfRule>
  </conditionalFormatting>
  <conditionalFormatting sqref="F654">
    <cfRule type="cellIs" dxfId="2" priority="718" stopIfTrue="1" operator="lessThan">
      <formula>0</formula>
    </cfRule>
  </conditionalFormatting>
  <conditionalFormatting sqref="F655">
    <cfRule type="cellIs" dxfId="2" priority="717" stopIfTrue="1" operator="lessThan">
      <formula>0</formula>
    </cfRule>
  </conditionalFormatting>
  <conditionalFormatting sqref="F656">
    <cfRule type="cellIs" dxfId="2" priority="716" stopIfTrue="1" operator="lessThan">
      <formula>0</formula>
    </cfRule>
  </conditionalFormatting>
  <conditionalFormatting sqref="F657">
    <cfRule type="cellIs" dxfId="2" priority="715" stopIfTrue="1" operator="lessThan">
      <formula>0</formula>
    </cfRule>
  </conditionalFormatting>
  <conditionalFormatting sqref="F658">
    <cfRule type="cellIs" dxfId="2" priority="714" stopIfTrue="1" operator="lessThan">
      <formula>0</formula>
    </cfRule>
  </conditionalFormatting>
  <conditionalFormatting sqref="F659">
    <cfRule type="cellIs" dxfId="2" priority="713" stopIfTrue="1" operator="lessThan">
      <formula>0</formula>
    </cfRule>
  </conditionalFormatting>
  <conditionalFormatting sqref="F660">
    <cfRule type="cellIs" dxfId="2" priority="712" stopIfTrue="1" operator="lessThan">
      <formula>0</formula>
    </cfRule>
  </conditionalFormatting>
  <conditionalFormatting sqref="F661">
    <cfRule type="cellIs" dxfId="2" priority="711" stopIfTrue="1" operator="lessThan">
      <formula>0</formula>
    </cfRule>
  </conditionalFormatting>
  <conditionalFormatting sqref="F662">
    <cfRule type="cellIs" dxfId="2" priority="710" stopIfTrue="1" operator="lessThan">
      <formula>0</formula>
    </cfRule>
  </conditionalFormatting>
  <conditionalFormatting sqref="F663">
    <cfRule type="cellIs" dxfId="2" priority="709" stopIfTrue="1" operator="lessThan">
      <formula>0</formula>
    </cfRule>
  </conditionalFormatting>
  <conditionalFormatting sqref="F664">
    <cfRule type="cellIs" dxfId="2" priority="708" stopIfTrue="1" operator="lessThan">
      <formula>0</formula>
    </cfRule>
  </conditionalFormatting>
  <conditionalFormatting sqref="F665">
    <cfRule type="cellIs" dxfId="2" priority="707" stopIfTrue="1" operator="lessThan">
      <formula>0</formula>
    </cfRule>
  </conditionalFormatting>
  <conditionalFormatting sqref="F666">
    <cfRule type="cellIs" dxfId="2" priority="706" stopIfTrue="1" operator="lessThan">
      <formula>0</formula>
    </cfRule>
  </conditionalFormatting>
  <conditionalFormatting sqref="F667">
    <cfRule type="cellIs" dxfId="2" priority="705" stopIfTrue="1" operator="lessThan">
      <formula>0</formula>
    </cfRule>
  </conditionalFormatting>
  <conditionalFormatting sqref="F668">
    <cfRule type="cellIs" dxfId="2" priority="704" stopIfTrue="1" operator="lessThan">
      <formula>0</formula>
    </cfRule>
  </conditionalFormatting>
  <conditionalFormatting sqref="F669">
    <cfRule type="cellIs" dxfId="2" priority="703" stopIfTrue="1" operator="lessThan">
      <formula>0</formula>
    </cfRule>
  </conditionalFormatting>
  <conditionalFormatting sqref="F670">
    <cfRule type="cellIs" dxfId="2" priority="702" stopIfTrue="1" operator="lessThan">
      <formula>0</formula>
    </cfRule>
  </conditionalFormatting>
  <conditionalFormatting sqref="F671">
    <cfRule type="cellIs" dxfId="2" priority="701" stopIfTrue="1" operator="lessThan">
      <formula>0</formula>
    </cfRule>
  </conditionalFormatting>
  <conditionalFormatting sqref="F672">
    <cfRule type="cellIs" dxfId="2" priority="700" stopIfTrue="1" operator="lessThan">
      <formula>0</formula>
    </cfRule>
  </conditionalFormatting>
  <conditionalFormatting sqref="F673">
    <cfRule type="cellIs" dxfId="2" priority="699" stopIfTrue="1" operator="lessThan">
      <formula>0</formula>
    </cfRule>
  </conditionalFormatting>
  <conditionalFormatting sqref="F674">
    <cfRule type="cellIs" dxfId="2" priority="698" stopIfTrue="1" operator="lessThan">
      <formula>0</formula>
    </cfRule>
  </conditionalFormatting>
  <conditionalFormatting sqref="F675">
    <cfRule type="cellIs" dxfId="2" priority="697" stopIfTrue="1" operator="lessThan">
      <formula>0</formula>
    </cfRule>
  </conditionalFormatting>
  <conditionalFormatting sqref="F676">
    <cfRule type="cellIs" dxfId="2" priority="696" stopIfTrue="1" operator="lessThan">
      <formula>0</formula>
    </cfRule>
  </conditionalFormatting>
  <conditionalFormatting sqref="F677">
    <cfRule type="cellIs" dxfId="2" priority="695" stopIfTrue="1" operator="lessThan">
      <formula>0</formula>
    </cfRule>
  </conditionalFormatting>
  <conditionalFormatting sqref="F678">
    <cfRule type="cellIs" dxfId="2" priority="694" stopIfTrue="1" operator="lessThan">
      <formula>0</formula>
    </cfRule>
  </conditionalFormatting>
  <conditionalFormatting sqref="F679">
    <cfRule type="cellIs" dxfId="2" priority="693" stopIfTrue="1" operator="lessThan">
      <formula>0</formula>
    </cfRule>
  </conditionalFormatting>
  <conditionalFormatting sqref="F680">
    <cfRule type="cellIs" dxfId="2" priority="692" stopIfTrue="1" operator="lessThan">
      <formula>0</formula>
    </cfRule>
  </conditionalFormatting>
  <conditionalFormatting sqref="F681">
    <cfRule type="cellIs" dxfId="2" priority="691" stopIfTrue="1" operator="lessThan">
      <formula>0</formula>
    </cfRule>
  </conditionalFormatting>
  <conditionalFormatting sqref="F682">
    <cfRule type="cellIs" dxfId="2" priority="690" stopIfTrue="1" operator="lessThan">
      <formula>0</formula>
    </cfRule>
  </conditionalFormatting>
  <conditionalFormatting sqref="F683">
    <cfRule type="cellIs" dxfId="2" priority="689" stopIfTrue="1" operator="lessThan">
      <formula>0</formula>
    </cfRule>
  </conditionalFormatting>
  <conditionalFormatting sqref="F684">
    <cfRule type="cellIs" dxfId="2" priority="688" stopIfTrue="1" operator="lessThan">
      <formula>0</formula>
    </cfRule>
  </conditionalFormatting>
  <conditionalFormatting sqref="F685">
    <cfRule type="cellIs" dxfId="2" priority="687" stopIfTrue="1" operator="lessThan">
      <formula>0</formula>
    </cfRule>
  </conditionalFormatting>
  <conditionalFormatting sqref="F686">
    <cfRule type="cellIs" dxfId="2" priority="686" stopIfTrue="1" operator="lessThan">
      <formula>0</formula>
    </cfRule>
  </conditionalFormatting>
  <conditionalFormatting sqref="F687">
    <cfRule type="cellIs" dxfId="2" priority="685" stopIfTrue="1" operator="lessThan">
      <formula>0</formula>
    </cfRule>
  </conditionalFormatting>
  <conditionalFormatting sqref="F688">
    <cfRule type="cellIs" dxfId="2" priority="684" stopIfTrue="1" operator="lessThan">
      <formula>0</formula>
    </cfRule>
  </conditionalFormatting>
  <conditionalFormatting sqref="F689">
    <cfRule type="cellIs" dxfId="2" priority="683" stopIfTrue="1" operator="lessThan">
      <formula>0</formula>
    </cfRule>
  </conditionalFormatting>
  <conditionalFormatting sqref="F690">
    <cfRule type="cellIs" dxfId="2" priority="682" stopIfTrue="1" operator="lessThan">
      <formula>0</formula>
    </cfRule>
  </conditionalFormatting>
  <conditionalFormatting sqref="F691">
    <cfRule type="cellIs" dxfId="2" priority="681" stopIfTrue="1" operator="lessThan">
      <formula>0</formula>
    </cfRule>
  </conditionalFormatting>
  <conditionalFormatting sqref="F692">
    <cfRule type="cellIs" dxfId="2" priority="680" stopIfTrue="1" operator="lessThan">
      <formula>0</formula>
    </cfRule>
  </conditionalFormatting>
  <conditionalFormatting sqref="F693">
    <cfRule type="cellIs" dxfId="2" priority="679" stopIfTrue="1" operator="lessThan">
      <formula>0</formula>
    </cfRule>
  </conditionalFormatting>
  <conditionalFormatting sqref="F694">
    <cfRule type="cellIs" dxfId="2" priority="678" stopIfTrue="1" operator="lessThan">
      <formula>0</formula>
    </cfRule>
  </conditionalFormatting>
  <conditionalFormatting sqref="F695">
    <cfRule type="cellIs" dxfId="2" priority="677" stopIfTrue="1" operator="lessThan">
      <formula>0</formula>
    </cfRule>
  </conditionalFormatting>
  <conditionalFormatting sqref="F696">
    <cfRule type="cellIs" dxfId="2" priority="676" stopIfTrue="1" operator="lessThan">
      <formula>0</formula>
    </cfRule>
  </conditionalFormatting>
  <conditionalFormatting sqref="F697">
    <cfRule type="cellIs" dxfId="2" priority="675" stopIfTrue="1" operator="lessThan">
      <formula>0</formula>
    </cfRule>
  </conditionalFormatting>
  <conditionalFormatting sqref="F698">
    <cfRule type="cellIs" dxfId="2" priority="674" stopIfTrue="1" operator="lessThan">
      <formula>0</formula>
    </cfRule>
  </conditionalFormatting>
  <conditionalFormatting sqref="F699">
    <cfRule type="cellIs" dxfId="2" priority="673" stopIfTrue="1" operator="lessThan">
      <formula>0</formula>
    </cfRule>
  </conditionalFormatting>
  <conditionalFormatting sqref="F700">
    <cfRule type="cellIs" dxfId="2" priority="672" stopIfTrue="1" operator="lessThan">
      <formula>0</formula>
    </cfRule>
  </conditionalFormatting>
  <conditionalFormatting sqref="F701">
    <cfRule type="cellIs" dxfId="2" priority="671" stopIfTrue="1" operator="lessThan">
      <formula>0</formula>
    </cfRule>
  </conditionalFormatting>
  <conditionalFormatting sqref="F702">
    <cfRule type="cellIs" dxfId="2" priority="670" stopIfTrue="1" operator="lessThan">
      <formula>0</formula>
    </cfRule>
  </conditionalFormatting>
  <conditionalFormatting sqref="F703">
    <cfRule type="cellIs" dxfId="2" priority="669" stopIfTrue="1" operator="lessThan">
      <formula>0</formula>
    </cfRule>
  </conditionalFormatting>
  <conditionalFormatting sqref="F704">
    <cfRule type="cellIs" dxfId="2" priority="668" stopIfTrue="1" operator="lessThan">
      <formula>0</formula>
    </cfRule>
  </conditionalFormatting>
  <conditionalFormatting sqref="F705">
    <cfRule type="cellIs" dxfId="2" priority="667" stopIfTrue="1" operator="lessThan">
      <formula>0</formula>
    </cfRule>
  </conditionalFormatting>
  <conditionalFormatting sqref="F706">
    <cfRule type="cellIs" dxfId="2" priority="666" stopIfTrue="1" operator="lessThan">
      <formula>0</formula>
    </cfRule>
  </conditionalFormatting>
  <conditionalFormatting sqref="F707">
    <cfRule type="cellIs" dxfId="2" priority="665" stopIfTrue="1" operator="lessThan">
      <formula>0</formula>
    </cfRule>
  </conditionalFormatting>
  <conditionalFormatting sqref="F708">
    <cfRule type="cellIs" dxfId="2" priority="664" stopIfTrue="1" operator="lessThan">
      <formula>0</formula>
    </cfRule>
  </conditionalFormatting>
  <conditionalFormatting sqref="F709">
    <cfRule type="cellIs" dxfId="2" priority="663" stopIfTrue="1" operator="lessThan">
      <formula>0</formula>
    </cfRule>
  </conditionalFormatting>
  <conditionalFormatting sqref="F710">
    <cfRule type="cellIs" dxfId="2" priority="662" stopIfTrue="1" operator="lessThan">
      <formula>0</formula>
    </cfRule>
  </conditionalFormatting>
  <conditionalFormatting sqref="F711">
    <cfRule type="cellIs" dxfId="2" priority="661" stopIfTrue="1" operator="lessThan">
      <formula>0</formula>
    </cfRule>
  </conditionalFormatting>
  <conditionalFormatting sqref="F712">
    <cfRule type="cellIs" dxfId="2" priority="660" stopIfTrue="1" operator="lessThan">
      <formula>0</formula>
    </cfRule>
  </conditionalFormatting>
  <conditionalFormatting sqref="F713">
    <cfRule type="cellIs" dxfId="2" priority="659" stopIfTrue="1" operator="lessThan">
      <formula>0</formula>
    </cfRule>
  </conditionalFormatting>
  <conditionalFormatting sqref="F714">
    <cfRule type="cellIs" dxfId="2" priority="658" stopIfTrue="1" operator="lessThan">
      <formula>0</formula>
    </cfRule>
  </conditionalFormatting>
  <conditionalFormatting sqref="F715">
    <cfRule type="cellIs" dxfId="2" priority="657" stopIfTrue="1" operator="lessThan">
      <formula>0</formula>
    </cfRule>
  </conditionalFormatting>
  <conditionalFormatting sqref="F716">
    <cfRule type="cellIs" dxfId="2" priority="656" stopIfTrue="1" operator="lessThan">
      <formula>0</formula>
    </cfRule>
  </conditionalFormatting>
  <conditionalFormatting sqref="F717">
    <cfRule type="cellIs" dxfId="2" priority="655" stopIfTrue="1" operator="lessThan">
      <formula>0</formula>
    </cfRule>
  </conditionalFormatting>
  <conditionalFormatting sqref="F718">
    <cfRule type="cellIs" dxfId="2" priority="654" stopIfTrue="1" operator="lessThan">
      <formula>0</formula>
    </cfRule>
  </conditionalFormatting>
  <conditionalFormatting sqref="F719">
    <cfRule type="cellIs" dxfId="2" priority="653" stopIfTrue="1" operator="lessThan">
      <formula>0</formula>
    </cfRule>
  </conditionalFormatting>
  <conditionalFormatting sqref="F720">
    <cfRule type="cellIs" dxfId="2" priority="652" stopIfTrue="1" operator="lessThan">
      <formula>0</formula>
    </cfRule>
  </conditionalFormatting>
  <conditionalFormatting sqref="F721">
    <cfRule type="cellIs" dxfId="2" priority="651" stopIfTrue="1" operator="lessThan">
      <formula>0</formula>
    </cfRule>
  </conditionalFormatting>
  <conditionalFormatting sqref="F722">
    <cfRule type="cellIs" dxfId="2" priority="650" stopIfTrue="1" operator="lessThan">
      <formula>0</formula>
    </cfRule>
  </conditionalFormatting>
  <conditionalFormatting sqref="F723">
    <cfRule type="cellIs" dxfId="2" priority="649" stopIfTrue="1" operator="lessThan">
      <formula>0</formula>
    </cfRule>
  </conditionalFormatting>
  <conditionalFormatting sqref="F724">
    <cfRule type="cellIs" dxfId="2" priority="648" stopIfTrue="1" operator="lessThan">
      <formula>0</formula>
    </cfRule>
  </conditionalFormatting>
  <conditionalFormatting sqref="F725">
    <cfRule type="cellIs" dxfId="2" priority="647" stopIfTrue="1" operator="lessThan">
      <formula>0</formula>
    </cfRule>
  </conditionalFormatting>
  <conditionalFormatting sqref="F726">
    <cfRule type="cellIs" dxfId="2" priority="646" stopIfTrue="1" operator="lessThan">
      <formula>0</formula>
    </cfRule>
  </conditionalFormatting>
  <conditionalFormatting sqref="F727">
    <cfRule type="cellIs" dxfId="2" priority="645" stopIfTrue="1" operator="lessThan">
      <formula>0</formula>
    </cfRule>
  </conditionalFormatting>
  <conditionalFormatting sqref="F728">
    <cfRule type="cellIs" dxfId="2" priority="644" stopIfTrue="1" operator="lessThan">
      <formula>0</formula>
    </cfRule>
  </conditionalFormatting>
  <conditionalFormatting sqref="F729">
    <cfRule type="cellIs" dxfId="2" priority="643" stopIfTrue="1" operator="lessThan">
      <formula>0</formula>
    </cfRule>
  </conditionalFormatting>
  <conditionalFormatting sqref="F730">
    <cfRule type="cellIs" dxfId="2" priority="642" stopIfTrue="1" operator="lessThan">
      <formula>0</formula>
    </cfRule>
  </conditionalFormatting>
  <conditionalFormatting sqref="F731">
    <cfRule type="cellIs" dxfId="2" priority="641" stopIfTrue="1" operator="lessThan">
      <formula>0</formula>
    </cfRule>
  </conditionalFormatting>
  <conditionalFormatting sqref="F732">
    <cfRule type="cellIs" dxfId="2" priority="640" stopIfTrue="1" operator="lessThan">
      <formula>0</formula>
    </cfRule>
  </conditionalFormatting>
  <conditionalFormatting sqref="F733">
    <cfRule type="cellIs" dxfId="2" priority="639" stopIfTrue="1" operator="lessThan">
      <formula>0</formula>
    </cfRule>
  </conditionalFormatting>
  <conditionalFormatting sqref="F734">
    <cfRule type="cellIs" dxfId="2" priority="638" stopIfTrue="1" operator="lessThan">
      <formula>0</formula>
    </cfRule>
  </conditionalFormatting>
  <conditionalFormatting sqref="F735">
    <cfRule type="cellIs" dxfId="2" priority="637" stopIfTrue="1" operator="lessThan">
      <formula>0</formula>
    </cfRule>
  </conditionalFormatting>
  <conditionalFormatting sqref="F736">
    <cfRule type="cellIs" dxfId="2" priority="636" stopIfTrue="1" operator="lessThan">
      <formula>0</formula>
    </cfRule>
  </conditionalFormatting>
  <conditionalFormatting sqref="F737">
    <cfRule type="cellIs" dxfId="2" priority="635" stopIfTrue="1" operator="lessThan">
      <formula>0</formula>
    </cfRule>
  </conditionalFormatting>
  <conditionalFormatting sqref="F738">
    <cfRule type="cellIs" dxfId="2" priority="634" stopIfTrue="1" operator="lessThan">
      <formula>0</formula>
    </cfRule>
  </conditionalFormatting>
  <conditionalFormatting sqref="F739">
    <cfRule type="cellIs" dxfId="2" priority="633" stopIfTrue="1" operator="lessThan">
      <formula>0</formula>
    </cfRule>
  </conditionalFormatting>
  <conditionalFormatting sqref="F740">
    <cfRule type="cellIs" dxfId="2" priority="632" stopIfTrue="1" operator="lessThan">
      <formula>0</formula>
    </cfRule>
  </conditionalFormatting>
  <conditionalFormatting sqref="F741">
    <cfRule type="cellIs" dxfId="2" priority="631" stopIfTrue="1" operator="lessThan">
      <formula>0</formula>
    </cfRule>
  </conditionalFormatting>
  <conditionalFormatting sqref="F742">
    <cfRule type="cellIs" dxfId="2" priority="630" stopIfTrue="1" operator="lessThan">
      <formula>0</formula>
    </cfRule>
  </conditionalFormatting>
  <conditionalFormatting sqref="F743">
    <cfRule type="cellIs" dxfId="2" priority="629" stopIfTrue="1" operator="lessThan">
      <formula>0</formula>
    </cfRule>
  </conditionalFormatting>
  <conditionalFormatting sqref="F744">
    <cfRule type="cellIs" dxfId="2" priority="3" stopIfTrue="1" operator="lessThan">
      <formula>0</formula>
    </cfRule>
  </conditionalFormatting>
  <conditionalFormatting sqref="F745">
    <cfRule type="cellIs" dxfId="2" priority="2" stopIfTrue="1" operator="lessThan">
      <formula>0</formula>
    </cfRule>
  </conditionalFormatting>
  <conditionalFormatting sqref="F746">
    <cfRule type="cellIs" dxfId="2" priority="628" stopIfTrue="1" operator="lessThan">
      <formula>0</formula>
    </cfRule>
  </conditionalFormatting>
  <conditionalFormatting sqref="F747">
    <cfRule type="cellIs" dxfId="2" priority="627" stopIfTrue="1" operator="lessThan">
      <formula>0</formula>
    </cfRule>
  </conditionalFormatting>
  <conditionalFormatting sqref="F748">
    <cfRule type="cellIs" dxfId="2" priority="626" stopIfTrue="1" operator="lessThan">
      <formula>0</formula>
    </cfRule>
  </conditionalFormatting>
  <conditionalFormatting sqref="F749">
    <cfRule type="cellIs" dxfId="2" priority="625" stopIfTrue="1" operator="lessThan">
      <formula>0</formula>
    </cfRule>
  </conditionalFormatting>
  <conditionalFormatting sqref="F750">
    <cfRule type="cellIs" dxfId="2" priority="624" stopIfTrue="1" operator="lessThan">
      <formula>0</formula>
    </cfRule>
  </conditionalFormatting>
  <conditionalFormatting sqref="F751">
    <cfRule type="cellIs" dxfId="2" priority="623" stopIfTrue="1" operator="lessThan">
      <formula>0</formula>
    </cfRule>
  </conditionalFormatting>
  <conditionalFormatting sqref="F752">
    <cfRule type="cellIs" dxfId="2" priority="622" stopIfTrue="1" operator="lessThan">
      <formula>0</formula>
    </cfRule>
  </conditionalFormatting>
  <conditionalFormatting sqref="F753">
    <cfRule type="cellIs" dxfId="2" priority="621" stopIfTrue="1" operator="lessThan">
      <formula>0</formula>
    </cfRule>
  </conditionalFormatting>
  <conditionalFormatting sqref="F754">
    <cfRule type="cellIs" dxfId="2" priority="620" stopIfTrue="1" operator="lessThan">
      <formula>0</formula>
    </cfRule>
  </conditionalFormatting>
  <conditionalFormatting sqref="F755">
    <cfRule type="cellIs" dxfId="2" priority="619" stopIfTrue="1" operator="lessThan">
      <formula>0</formula>
    </cfRule>
  </conditionalFormatting>
  <conditionalFormatting sqref="F756">
    <cfRule type="cellIs" dxfId="2" priority="618" stopIfTrue="1" operator="lessThan">
      <formula>0</formula>
    </cfRule>
  </conditionalFormatting>
  <conditionalFormatting sqref="F757">
    <cfRule type="cellIs" dxfId="2" priority="617" stopIfTrue="1" operator="lessThan">
      <formula>0</formula>
    </cfRule>
  </conditionalFormatting>
  <conditionalFormatting sqref="F758">
    <cfRule type="cellIs" dxfId="2" priority="616" stopIfTrue="1" operator="lessThan">
      <formula>0</formula>
    </cfRule>
  </conditionalFormatting>
  <conditionalFormatting sqref="F759">
    <cfRule type="cellIs" dxfId="2" priority="615" stopIfTrue="1" operator="lessThan">
      <formula>0</formula>
    </cfRule>
  </conditionalFormatting>
  <conditionalFormatting sqref="F760">
    <cfRule type="cellIs" dxfId="2" priority="614" stopIfTrue="1" operator="lessThan">
      <formula>0</formula>
    </cfRule>
  </conditionalFormatting>
  <conditionalFormatting sqref="F761">
    <cfRule type="cellIs" dxfId="2" priority="613" stopIfTrue="1" operator="lessThan">
      <formula>0</formula>
    </cfRule>
  </conditionalFormatting>
  <conditionalFormatting sqref="F762">
    <cfRule type="cellIs" dxfId="2" priority="612" stopIfTrue="1" operator="lessThan">
      <formula>0</formula>
    </cfRule>
  </conditionalFormatting>
  <conditionalFormatting sqref="F763">
    <cfRule type="cellIs" dxfId="2" priority="611" stopIfTrue="1" operator="lessThan">
      <formula>0</formula>
    </cfRule>
  </conditionalFormatting>
  <conditionalFormatting sqref="F764">
    <cfRule type="cellIs" dxfId="2" priority="610" stopIfTrue="1" operator="lessThan">
      <formula>0</formula>
    </cfRule>
  </conditionalFormatting>
  <conditionalFormatting sqref="F765">
    <cfRule type="cellIs" dxfId="2" priority="609" stopIfTrue="1" operator="lessThan">
      <formula>0</formula>
    </cfRule>
  </conditionalFormatting>
  <conditionalFormatting sqref="F766">
    <cfRule type="cellIs" dxfId="2" priority="608" stopIfTrue="1" operator="lessThan">
      <formula>0</formula>
    </cfRule>
  </conditionalFormatting>
  <conditionalFormatting sqref="F767">
    <cfRule type="cellIs" dxfId="2" priority="607" stopIfTrue="1" operator="lessThan">
      <formula>0</formula>
    </cfRule>
  </conditionalFormatting>
  <conditionalFormatting sqref="F768">
    <cfRule type="cellIs" dxfId="2" priority="606" stopIfTrue="1" operator="lessThan">
      <formula>0</formula>
    </cfRule>
  </conditionalFormatting>
  <conditionalFormatting sqref="F769">
    <cfRule type="cellIs" dxfId="2" priority="605" stopIfTrue="1" operator="lessThan">
      <formula>0</formula>
    </cfRule>
  </conditionalFormatting>
  <conditionalFormatting sqref="F770">
    <cfRule type="cellIs" dxfId="2" priority="604" stopIfTrue="1" operator="lessThan">
      <formula>0</formula>
    </cfRule>
  </conditionalFormatting>
  <conditionalFormatting sqref="F771">
    <cfRule type="cellIs" dxfId="2" priority="603" stopIfTrue="1" operator="lessThan">
      <formula>0</formula>
    </cfRule>
  </conditionalFormatting>
  <conditionalFormatting sqref="F772">
    <cfRule type="cellIs" dxfId="2" priority="602" stopIfTrue="1" operator="lessThan">
      <formula>0</formula>
    </cfRule>
  </conditionalFormatting>
  <conditionalFormatting sqref="F773">
    <cfRule type="cellIs" dxfId="2" priority="601" stopIfTrue="1" operator="lessThan">
      <formula>0</formula>
    </cfRule>
  </conditionalFormatting>
  <conditionalFormatting sqref="F774">
    <cfRule type="cellIs" dxfId="2" priority="600" stopIfTrue="1" operator="lessThan">
      <formula>0</formula>
    </cfRule>
  </conditionalFormatting>
  <conditionalFormatting sqref="F775">
    <cfRule type="cellIs" dxfId="2" priority="599" stopIfTrue="1" operator="lessThan">
      <formula>0</formula>
    </cfRule>
  </conditionalFormatting>
  <conditionalFormatting sqref="F776">
    <cfRule type="cellIs" dxfId="2" priority="598" stopIfTrue="1" operator="lessThan">
      <formula>0</formula>
    </cfRule>
  </conditionalFormatting>
  <conditionalFormatting sqref="F777">
    <cfRule type="cellIs" dxfId="2" priority="597" stopIfTrue="1" operator="lessThan">
      <formula>0</formula>
    </cfRule>
  </conditionalFormatting>
  <conditionalFormatting sqref="F778">
    <cfRule type="cellIs" dxfId="2" priority="596" stopIfTrue="1" operator="lessThan">
      <formula>0</formula>
    </cfRule>
  </conditionalFormatting>
  <conditionalFormatting sqref="F779">
    <cfRule type="cellIs" dxfId="2" priority="595" stopIfTrue="1" operator="lessThan">
      <formula>0</formula>
    </cfRule>
  </conditionalFormatting>
  <conditionalFormatting sqref="F780">
    <cfRule type="cellIs" dxfId="2" priority="594" stopIfTrue="1" operator="lessThan">
      <formula>0</formula>
    </cfRule>
  </conditionalFormatting>
  <conditionalFormatting sqref="F781">
    <cfRule type="cellIs" dxfId="2" priority="593" stopIfTrue="1" operator="lessThan">
      <formula>0</formula>
    </cfRule>
  </conditionalFormatting>
  <conditionalFormatting sqref="F782">
    <cfRule type="cellIs" dxfId="2" priority="592" stopIfTrue="1" operator="lessThan">
      <formula>0</formula>
    </cfRule>
  </conditionalFormatting>
  <conditionalFormatting sqref="F783">
    <cfRule type="cellIs" dxfId="2" priority="591" stopIfTrue="1" operator="lessThan">
      <formula>0</formula>
    </cfRule>
  </conditionalFormatting>
  <conditionalFormatting sqref="F784">
    <cfRule type="cellIs" dxfId="2" priority="590" stopIfTrue="1" operator="lessThan">
      <formula>0</formula>
    </cfRule>
  </conditionalFormatting>
  <conditionalFormatting sqref="F785">
    <cfRule type="cellIs" dxfId="2" priority="589" stopIfTrue="1" operator="lessThan">
      <formula>0</formula>
    </cfRule>
  </conditionalFormatting>
  <conditionalFormatting sqref="F786">
    <cfRule type="cellIs" dxfId="2" priority="588" stopIfTrue="1" operator="lessThan">
      <formula>0</formula>
    </cfRule>
  </conditionalFormatting>
  <conditionalFormatting sqref="F787">
    <cfRule type="cellIs" dxfId="2" priority="587" stopIfTrue="1" operator="lessThan">
      <formula>0</formula>
    </cfRule>
  </conditionalFormatting>
  <conditionalFormatting sqref="F788">
    <cfRule type="cellIs" dxfId="2" priority="586" stopIfTrue="1" operator="lessThan">
      <formula>0</formula>
    </cfRule>
  </conditionalFormatting>
  <conditionalFormatting sqref="F789">
    <cfRule type="cellIs" dxfId="2" priority="585" stopIfTrue="1" operator="lessThan">
      <formula>0</formula>
    </cfRule>
  </conditionalFormatting>
  <conditionalFormatting sqref="F790">
    <cfRule type="cellIs" dxfId="2" priority="584" stopIfTrue="1" operator="lessThan">
      <formula>0</formula>
    </cfRule>
  </conditionalFormatting>
  <conditionalFormatting sqref="F791">
    <cfRule type="cellIs" dxfId="2" priority="583" stopIfTrue="1" operator="lessThan">
      <formula>0</formula>
    </cfRule>
  </conditionalFormatting>
  <conditionalFormatting sqref="F792">
    <cfRule type="cellIs" dxfId="2" priority="582" stopIfTrue="1" operator="lessThan">
      <formula>0</formula>
    </cfRule>
  </conditionalFormatting>
  <conditionalFormatting sqref="F793">
    <cfRule type="cellIs" dxfId="2" priority="581" stopIfTrue="1" operator="lessThan">
      <formula>0</formula>
    </cfRule>
  </conditionalFormatting>
  <conditionalFormatting sqref="F794">
    <cfRule type="cellIs" dxfId="2" priority="580" stopIfTrue="1" operator="lessThan">
      <formula>0</formula>
    </cfRule>
  </conditionalFormatting>
  <conditionalFormatting sqref="F795">
    <cfRule type="cellIs" dxfId="2" priority="579" stopIfTrue="1" operator="lessThan">
      <formula>0</formula>
    </cfRule>
  </conditionalFormatting>
  <conditionalFormatting sqref="F796">
    <cfRule type="cellIs" dxfId="2" priority="578" stopIfTrue="1" operator="lessThan">
      <formula>0</formula>
    </cfRule>
  </conditionalFormatting>
  <conditionalFormatting sqref="F797">
    <cfRule type="cellIs" dxfId="2" priority="577" stopIfTrue="1" operator="lessThan">
      <formula>0</formula>
    </cfRule>
  </conditionalFormatting>
  <conditionalFormatting sqref="F798">
    <cfRule type="cellIs" dxfId="2" priority="576" stopIfTrue="1" operator="lessThan">
      <formula>0</formula>
    </cfRule>
  </conditionalFormatting>
  <conditionalFormatting sqref="F799">
    <cfRule type="cellIs" dxfId="2" priority="575" stopIfTrue="1" operator="lessThan">
      <formula>0</formula>
    </cfRule>
  </conditionalFormatting>
  <conditionalFormatting sqref="F800">
    <cfRule type="cellIs" dxfId="2" priority="574" stopIfTrue="1" operator="lessThan">
      <formula>0</formula>
    </cfRule>
  </conditionalFormatting>
  <conditionalFormatting sqref="F801">
    <cfRule type="cellIs" dxfId="2" priority="573" stopIfTrue="1" operator="lessThan">
      <formula>0</formula>
    </cfRule>
  </conditionalFormatting>
  <conditionalFormatting sqref="F802">
    <cfRule type="cellIs" dxfId="2" priority="572" stopIfTrue="1" operator="lessThan">
      <formula>0</formula>
    </cfRule>
  </conditionalFormatting>
  <conditionalFormatting sqref="F803">
    <cfRule type="cellIs" dxfId="2" priority="571" stopIfTrue="1" operator="lessThan">
      <formula>0</formula>
    </cfRule>
  </conditionalFormatting>
  <conditionalFormatting sqref="F804">
    <cfRule type="cellIs" dxfId="2" priority="570" stopIfTrue="1" operator="lessThan">
      <formula>0</formula>
    </cfRule>
  </conditionalFormatting>
  <conditionalFormatting sqref="F805">
    <cfRule type="cellIs" dxfId="2" priority="569" stopIfTrue="1" operator="lessThan">
      <formula>0</formula>
    </cfRule>
  </conditionalFormatting>
  <conditionalFormatting sqref="F806">
    <cfRule type="cellIs" dxfId="2" priority="568" stopIfTrue="1" operator="lessThan">
      <formula>0</formula>
    </cfRule>
  </conditionalFormatting>
  <conditionalFormatting sqref="F807">
    <cfRule type="cellIs" dxfId="2" priority="567" stopIfTrue="1" operator="lessThan">
      <formula>0</formula>
    </cfRule>
  </conditionalFormatting>
  <conditionalFormatting sqref="F808">
    <cfRule type="cellIs" dxfId="2" priority="566" stopIfTrue="1" operator="lessThan">
      <formula>0</formula>
    </cfRule>
  </conditionalFormatting>
  <conditionalFormatting sqref="F809">
    <cfRule type="cellIs" dxfId="2" priority="565" stopIfTrue="1" operator="lessThan">
      <formula>0</formula>
    </cfRule>
  </conditionalFormatting>
  <conditionalFormatting sqref="F810">
    <cfRule type="cellIs" dxfId="2" priority="564" stopIfTrue="1" operator="lessThan">
      <formula>0</formula>
    </cfRule>
  </conditionalFormatting>
  <conditionalFormatting sqref="F811">
    <cfRule type="cellIs" dxfId="2" priority="563" stopIfTrue="1" operator="lessThan">
      <formula>0</formula>
    </cfRule>
  </conditionalFormatting>
  <conditionalFormatting sqref="F812">
    <cfRule type="cellIs" dxfId="2" priority="562" stopIfTrue="1" operator="lessThan">
      <formula>0</formula>
    </cfRule>
  </conditionalFormatting>
  <conditionalFormatting sqref="F813">
    <cfRule type="cellIs" dxfId="2" priority="561" stopIfTrue="1" operator="lessThan">
      <formula>0</formula>
    </cfRule>
  </conditionalFormatting>
  <conditionalFormatting sqref="F814">
    <cfRule type="cellIs" dxfId="2" priority="560" stopIfTrue="1" operator="lessThan">
      <formula>0</formula>
    </cfRule>
  </conditionalFormatting>
  <conditionalFormatting sqref="F815">
    <cfRule type="cellIs" dxfId="2" priority="559" stopIfTrue="1" operator="lessThan">
      <formula>0</formula>
    </cfRule>
  </conditionalFormatting>
  <conditionalFormatting sqref="F816">
    <cfRule type="cellIs" dxfId="2" priority="558" stopIfTrue="1" operator="lessThan">
      <formula>0</formula>
    </cfRule>
  </conditionalFormatting>
  <conditionalFormatting sqref="F817">
    <cfRule type="cellIs" dxfId="2" priority="557" stopIfTrue="1" operator="lessThan">
      <formula>0</formula>
    </cfRule>
  </conditionalFormatting>
  <conditionalFormatting sqref="F818">
    <cfRule type="cellIs" dxfId="2" priority="556" stopIfTrue="1" operator="lessThan">
      <formula>0</formula>
    </cfRule>
  </conditionalFormatting>
  <conditionalFormatting sqref="F819">
    <cfRule type="cellIs" dxfId="2" priority="555" stopIfTrue="1" operator="lessThan">
      <formula>0</formula>
    </cfRule>
  </conditionalFormatting>
  <conditionalFormatting sqref="F820">
    <cfRule type="cellIs" dxfId="2" priority="554" stopIfTrue="1" operator="lessThan">
      <formula>0</formula>
    </cfRule>
  </conditionalFormatting>
  <conditionalFormatting sqref="F821">
    <cfRule type="cellIs" dxfId="2" priority="553" stopIfTrue="1" operator="lessThan">
      <formula>0</formula>
    </cfRule>
  </conditionalFormatting>
  <conditionalFormatting sqref="F822">
    <cfRule type="cellIs" dxfId="2" priority="552" stopIfTrue="1" operator="lessThan">
      <formula>0</formula>
    </cfRule>
  </conditionalFormatting>
  <conditionalFormatting sqref="F823">
    <cfRule type="cellIs" dxfId="2" priority="551" stopIfTrue="1" operator="lessThan">
      <formula>0</formula>
    </cfRule>
  </conditionalFormatting>
  <conditionalFormatting sqref="F824">
    <cfRule type="cellIs" dxfId="2" priority="550" stopIfTrue="1" operator="lessThan">
      <formula>0</formula>
    </cfRule>
  </conditionalFormatting>
  <conditionalFormatting sqref="F825">
    <cfRule type="cellIs" dxfId="2" priority="549" stopIfTrue="1" operator="lessThan">
      <formula>0</formula>
    </cfRule>
  </conditionalFormatting>
  <conditionalFormatting sqref="F826">
    <cfRule type="cellIs" dxfId="2" priority="548" stopIfTrue="1" operator="lessThan">
      <formula>0</formula>
    </cfRule>
  </conditionalFormatting>
  <conditionalFormatting sqref="F827">
    <cfRule type="cellIs" dxfId="2" priority="547" stopIfTrue="1" operator="lessThan">
      <formula>0</formula>
    </cfRule>
  </conditionalFormatting>
  <conditionalFormatting sqref="F828">
    <cfRule type="cellIs" dxfId="2" priority="546" stopIfTrue="1" operator="lessThan">
      <formula>0</formula>
    </cfRule>
  </conditionalFormatting>
  <conditionalFormatting sqref="F829">
    <cfRule type="cellIs" dxfId="2" priority="545" stopIfTrue="1" operator="lessThan">
      <formula>0</formula>
    </cfRule>
  </conditionalFormatting>
  <conditionalFormatting sqref="F830">
    <cfRule type="cellIs" dxfId="2" priority="544" stopIfTrue="1" operator="lessThan">
      <formula>0</formula>
    </cfRule>
  </conditionalFormatting>
  <conditionalFormatting sqref="F831">
    <cfRule type="cellIs" dxfId="2" priority="543" stopIfTrue="1" operator="lessThan">
      <formula>0</formula>
    </cfRule>
  </conditionalFormatting>
  <conditionalFormatting sqref="F832">
    <cfRule type="cellIs" dxfId="2" priority="542" stopIfTrue="1" operator="lessThan">
      <formula>0</formula>
    </cfRule>
  </conditionalFormatting>
  <conditionalFormatting sqref="F833">
    <cfRule type="cellIs" dxfId="2" priority="541" stopIfTrue="1" operator="lessThan">
      <formula>0</formula>
    </cfRule>
  </conditionalFormatting>
  <conditionalFormatting sqref="F834">
    <cfRule type="cellIs" dxfId="2" priority="540" stopIfTrue="1" operator="lessThan">
      <formula>0</formula>
    </cfRule>
  </conditionalFormatting>
  <conditionalFormatting sqref="F835">
    <cfRule type="cellIs" dxfId="2" priority="539" stopIfTrue="1" operator="lessThan">
      <formula>0</formula>
    </cfRule>
  </conditionalFormatting>
  <conditionalFormatting sqref="F836">
    <cfRule type="cellIs" dxfId="2" priority="538" stopIfTrue="1" operator="lessThan">
      <formula>0</formula>
    </cfRule>
  </conditionalFormatting>
  <conditionalFormatting sqref="F837">
    <cfRule type="cellIs" dxfId="2" priority="537" stopIfTrue="1" operator="lessThan">
      <formula>0</formula>
    </cfRule>
  </conditionalFormatting>
  <conditionalFormatting sqref="F838">
    <cfRule type="cellIs" dxfId="2" priority="536" stopIfTrue="1" operator="lessThan">
      <formula>0</formula>
    </cfRule>
  </conditionalFormatting>
  <conditionalFormatting sqref="F839">
    <cfRule type="cellIs" dxfId="2" priority="535" stopIfTrue="1" operator="lessThan">
      <formula>0</formula>
    </cfRule>
  </conditionalFormatting>
  <conditionalFormatting sqref="F840">
    <cfRule type="cellIs" dxfId="2" priority="534" stopIfTrue="1" operator="lessThan">
      <formula>0</formula>
    </cfRule>
  </conditionalFormatting>
  <conditionalFormatting sqref="F841">
    <cfRule type="cellIs" dxfId="2" priority="533" stopIfTrue="1" operator="lessThan">
      <formula>0</formula>
    </cfRule>
  </conditionalFormatting>
  <conditionalFormatting sqref="F842">
    <cfRule type="cellIs" dxfId="2" priority="532" stopIfTrue="1" operator="lessThan">
      <formula>0</formula>
    </cfRule>
  </conditionalFormatting>
  <conditionalFormatting sqref="F843">
    <cfRule type="cellIs" dxfId="2" priority="531" stopIfTrue="1" operator="lessThan">
      <formula>0</formula>
    </cfRule>
  </conditionalFormatting>
  <conditionalFormatting sqref="F844">
    <cfRule type="cellIs" dxfId="2" priority="530" stopIfTrue="1" operator="lessThan">
      <formula>0</formula>
    </cfRule>
  </conditionalFormatting>
  <conditionalFormatting sqref="F845">
    <cfRule type="cellIs" dxfId="2" priority="529" stopIfTrue="1" operator="lessThan">
      <formula>0</formula>
    </cfRule>
  </conditionalFormatting>
  <conditionalFormatting sqref="F846">
    <cfRule type="cellIs" dxfId="2" priority="528" stopIfTrue="1" operator="lessThan">
      <formula>0</formula>
    </cfRule>
  </conditionalFormatting>
  <conditionalFormatting sqref="F847">
    <cfRule type="cellIs" dxfId="2" priority="527" stopIfTrue="1" operator="lessThan">
      <formula>0</formula>
    </cfRule>
  </conditionalFormatting>
  <conditionalFormatting sqref="F848">
    <cfRule type="cellIs" dxfId="2" priority="526" stopIfTrue="1" operator="lessThan">
      <formula>0</formula>
    </cfRule>
  </conditionalFormatting>
  <conditionalFormatting sqref="F849">
    <cfRule type="cellIs" dxfId="2" priority="525" stopIfTrue="1" operator="lessThan">
      <formula>0</formula>
    </cfRule>
  </conditionalFormatting>
  <conditionalFormatting sqref="F850">
    <cfRule type="cellIs" dxfId="2" priority="524" stopIfTrue="1" operator="lessThan">
      <formula>0</formula>
    </cfRule>
  </conditionalFormatting>
  <conditionalFormatting sqref="F851">
    <cfRule type="cellIs" dxfId="2" priority="523" stopIfTrue="1" operator="lessThan">
      <formula>0</formula>
    </cfRule>
  </conditionalFormatting>
  <conditionalFormatting sqref="F852">
    <cfRule type="cellIs" dxfId="2" priority="522" stopIfTrue="1" operator="lessThan">
      <formula>0</formula>
    </cfRule>
  </conditionalFormatting>
  <conditionalFormatting sqref="F853">
    <cfRule type="cellIs" dxfId="2" priority="521" stopIfTrue="1" operator="lessThan">
      <formula>0</formula>
    </cfRule>
  </conditionalFormatting>
  <conditionalFormatting sqref="F854">
    <cfRule type="cellIs" dxfId="2" priority="520" stopIfTrue="1" operator="lessThan">
      <formula>0</formula>
    </cfRule>
  </conditionalFormatting>
  <conditionalFormatting sqref="F855">
    <cfRule type="cellIs" dxfId="2" priority="519" stopIfTrue="1" operator="lessThan">
      <formula>0</formula>
    </cfRule>
  </conditionalFormatting>
  <conditionalFormatting sqref="F856">
    <cfRule type="cellIs" dxfId="2" priority="518" stopIfTrue="1" operator="lessThan">
      <formula>0</formula>
    </cfRule>
  </conditionalFormatting>
  <conditionalFormatting sqref="F857">
    <cfRule type="cellIs" dxfId="2" priority="517" stopIfTrue="1" operator="lessThan">
      <formula>0</formula>
    </cfRule>
  </conditionalFormatting>
  <conditionalFormatting sqref="F858">
    <cfRule type="cellIs" dxfId="2" priority="516" stopIfTrue="1" operator="lessThan">
      <formula>0</formula>
    </cfRule>
  </conditionalFormatting>
  <conditionalFormatting sqref="F859">
    <cfRule type="cellIs" dxfId="2" priority="515" stopIfTrue="1" operator="lessThan">
      <formula>0</formula>
    </cfRule>
  </conditionalFormatting>
  <conditionalFormatting sqref="F860">
    <cfRule type="cellIs" dxfId="2" priority="514" stopIfTrue="1" operator="lessThan">
      <formula>0</formula>
    </cfRule>
  </conditionalFormatting>
  <conditionalFormatting sqref="F861">
    <cfRule type="cellIs" dxfId="2" priority="513" stopIfTrue="1" operator="lessThan">
      <formula>0</formula>
    </cfRule>
  </conditionalFormatting>
  <conditionalFormatting sqref="F862">
    <cfRule type="cellIs" dxfId="2" priority="512" stopIfTrue="1" operator="lessThan">
      <formula>0</formula>
    </cfRule>
  </conditionalFormatting>
  <conditionalFormatting sqref="F863">
    <cfRule type="cellIs" dxfId="2" priority="511" stopIfTrue="1" operator="lessThan">
      <formula>0</formula>
    </cfRule>
  </conditionalFormatting>
  <conditionalFormatting sqref="F864">
    <cfRule type="cellIs" dxfId="2" priority="510" stopIfTrue="1" operator="lessThan">
      <formula>0</formula>
    </cfRule>
  </conditionalFormatting>
  <conditionalFormatting sqref="F865">
    <cfRule type="cellIs" dxfId="2" priority="509" stopIfTrue="1" operator="lessThan">
      <formula>0</formula>
    </cfRule>
  </conditionalFormatting>
  <conditionalFormatting sqref="F866">
    <cfRule type="cellIs" dxfId="2" priority="508" stopIfTrue="1" operator="lessThan">
      <formula>0</formula>
    </cfRule>
  </conditionalFormatting>
  <conditionalFormatting sqref="F867">
    <cfRule type="cellIs" dxfId="2" priority="507" stopIfTrue="1" operator="lessThan">
      <formula>0</formula>
    </cfRule>
  </conditionalFormatting>
  <conditionalFormatting sqref="F868">
    <cfRule type="cellIs" dxfId="2" priority="506" stopIfTrue="1" operator="lessThan">
      <formula>0</formula>
    </cfRule>
  </conditionalFormatting>
  <conditionalFormatting sqref="F869">
    <cfRule type="cellIs" dxfId="2" priority="505" stopIfTrue="1" operator="lessThan">
      <formula>0</formula>
    </cfRule>
  </conditionalFormatting>
  <conditionalFormatting sqref="F870">
    <cfRule type="cellIs" dxfId="2" priority="504" stopIfTrue="1" operator="lessThan">
      <formula>0</formula>
    </cfRule>
  </conditionalFormatting>
  <conditionalFormatting sqref="F871">
    <cfRule type="cellIs" dxfId="2" priority="503" stopIfTrue="1" operator="lessThan">
      <formula>0</formula>
    </cfRule>
  </conditionalFormatting>
  <conditionalFormatting sqref="F872">
    <cfRule type="cellIs" dxfId="2" priority="502" stopIfTrue="1" operator="lessThan">
      <formula>0</formula>
    </cfRule>
  </conditionalFormatting>
  <conditionalFormatting sqref="F873">
    <cfRule type="cellIs" dxfId="2" priority="501" stopIfTrue="1" operator="lessThan">
      <formula>0</formula>
    </cfRule>
  </conditionalFormatting>
  <conditionalFormatting sqref="F874">
    <cfRule type="cellIs" dxfId="2" priority="500" stopIfTrue="1" operator="lessThan">
      <formula>0</formula>
    </cfRule>
  </conditionalFormatting>
  <conditionalFormatting sqref="F875">
    <cfRule type="cellIs" dxfId="2" priority="499" stopIfTrue="1" operator="lessThan">
      <formula>0</formula>
    </cfRule>
  </conditionalFormatting>
  <conditionalFormatting sqref="F876">
    <cfRule type="cellIs" dxfId="2" priority="498" stopIfTrue="1" operator="lessThan">
      <formula>0</formula>
    </cfRule>
  </conditionalFormatting>
  <conditionalFormatting sqref="F877">
    <cfRule type="cellIs" dxfId="2" priority="497" stopIfTrue="1" operator="lessThan">
      <formula>0</formula>
    </cfRule>
  </conditionalFormatting>
  <conditionalFormatting sqref="F878">
    <cfRule type="cellIs" dxfId="2" priority="496" stopIfTrue="1" operator="lessThan">
      <formula>0</formula>
    </cfRule>
  </conditionalFormatting>
  <conditionalFormatting sqref="F879">
    <cfRule type="cellIs" dxfId="2" priority="495" stopIfTrue="1" operator="lessThan">
      <formula>0</formula>
    </cfRule>
  </conditionalFormatting>
  <conditionalFormatting sqref="F880">
    <cfRule type="cellIs" dxfId="2" priority="494" stopIfTrue="1" operator="lessThan">
      <formula>0</formula>
    </cfRule>
  </conditionalFormatting>
  <conditionalFormatting sqref="F881">
    <cfRule type="cellIs" dxfId="2" priority="493" stopIfTrue="1" operator="lessThan">
      <formula>0</formula>
    </cfRule>
  </conditionalFormatting>
  <conditionalFormatting sqref="F882">
    <cfRule type="cellIs" dxfId="2" priority="492" stopIfTrue="1" operator="lessThan">
      <formula>0</formula>
    </cfRule>
  </conditionalFormatting>
  <conditionalFormatting sqref="F883">
    <cfRule type="cellIs" dxfId="2" priority="491" stopIfTrue="1" operator="lessThan">
      <formula>0</formula>
    </cfRule>
  </conditionalFormatting>
  <conditionalFormatting sqref="F884">
    <cfRule type="cellIs" dxfId="2" priority="490" stopIfTrue="1" operator="lessThan">
      <formula>0</formula>
    </cfRule>
  </conditionalFormatting>
  <conditionalFormatting sqref="F885">
    <cfRule type="cellIs" dxfId="2" priority="489" stopIfTrue="1" operator="lessThan">
      <formula>0</formula>
    </cfRule>
  </conditionalFormatting>
  <conditionalFormatting sqref="F886">
    <cfRule type="cellIs" dxfId="2" priority="488" stopIfTrue="1" operator="lessThan">
      <formula>0</formula>
    </cfRule>
  </conditionalFormatting>
  <conditionalFormatting sqref="F887">
    <cfRule type="cellIs" dxfId="2" priority="487" stopIfTrue="1" operator="lessThan">
      <formula>0</formula>
    </cfRule>
  </conditionalFormatting>
  <conditionalFormatting sqref="F888">
    <cfRule type="cellIs" dxfId="2" priority="486" stopIfTrue="1" operator="lessThan">
      <formula>0</formula>
    </cfRule>
  </conditionalFormatting>
  <conditionalFormatting sqref="F889">
    <cfRule type="cellIs" dxfId="2" priority="485" stopIfTrue="1" operator="lessThan">
      <formula>0</formula>
    </cfRule>
  </conditionalFormatting>
  <conditionalFormatting sqref="F890">
    <cfRule type="cellIs" dxfId="2" priority="484" stopIfTrue="1" operator="lessThan">
      <formula>0</formula>
    </cfRule>
  </conditionalFormatting>
  <conditionalFormatting sqref="F891">
    <cfRule type="cellIs" dxfId="2" priority="483" stopIfTrue="1" operator="lessThan">
      <formula>0</formula>
    </cfRule>
  </conditionalFormatting>
  <conditionalFormatting sqref="F892">
    <cfRule type="cellIs" dxfId="2" priority="482" stopIfTrue="1" operator="lessThan">
      <formula>0</formula>
    </cfRule>
  </conditionalFormatting>
  <conditionalFormatting sqref="F893">
    <cfRule type="cellIs" dxfId="2" priority="481" stopIfTrue="1" operator="lessThan">
      <formula>0</formula>
    </cfRule>
  </conditionalFormatting>
  <conditionalFormatting sqref="F894">
    <cfRule type="cellIs" dxfId="2" priority="480" stopIfTrue="1" operator="lessThan">
      <formula>0</formula>
    </cfRule>
  </conditionalFormatting>
  <conditionalFormatting sqref="F895">
    <cfRule type="cellIs" dxfId="2" priority="479" stopIfTrue="1" operator="lessThan">
      <formula>0</formula>
    </cfRule>
  </conditionalFormatting>
  <conditionalFormatting sqref="F896">
    <cfRule type="cellIs" dxfId="2" priority="478" stopIfTrue="1" operator="lessThan">
      <formula>0</formula>
    </cfRule>
  </conditionalFormatting>
  <conditionalFormatting sqref="F897">
    <cfRule type="cellIs" dxfId="2" priority="477" stopIfTrue="1" operator="lessThan">
      <formula>0</formula>
    </cfRule>
  </conditionalFormatting>
  <conditionalFormatting sqref="F898">
    <cfRule type="cellIs" dxfId="2" priority="476" stopIfTrue="1" operator="lessThan">
      <formula>0</formula>
    </cfRule>
  </conditionalFormatting>
  <conditionalFormatting sqref="F899">
    <cfRule type="cellIs" dxfId="2" priority="475" stopIfTrue="1" operator="lessThan">
      <formula>0</formula>
    </cfRule>
  </conditionalFormatting>
  <conditionalFormatting sqref="F900">
    <cfRule type="cellIs" dxfId="2" priority="474" stopIfTrue="1" operator="lessThan">
      <formula>0</formula>
    </cfRule>
  </conditionalFormatting>
  <conditionalFormatting sqref="F901">
    <cfRule type="cellIs" dxfId="2" priority="473" stopIfTrue="1" operator="lessThan">
      <formula>0</formula>
    </cfRule>
  </conditionalFormatting>
  <conditionalFormatting sqref="F902">
    <cfRule type="cellIs" dxfId="2" priority="472" stopIfTrue="1" operator="lessThan">
      <formula>0</formula>
    </cfRule>
  </conditionalFormatting>
  <conditionalFormatting sqref="F903">
    <cfRule type="cellIs" dxfId="2" priority="471" stopIfTrue="1" operator="lessThan">
      <formula>0</formula>
    </cfRule>
  </conditionalFormatting>
  <conditionalFormatting sqref="F904">
    <cfRule type="cellIs" dxfId="2" priority="470" stopIfTrue="1" operator="lessThan">
      <formula>0</formula>
    </cfRule>
  </conditionalFormatting>
  <conditionalFormatting sqref="F905">
    <cfRule type="cellIs" dxfId="2" priority="469" stopIfTrue="1" operator="lessThan">
      <formula>0</formula>
    </cfRule>
  </conditionalFormatting>
  <conditionalFormatting sqref="F906">
    <cfRule type="cellIs" dxfId="2" priority="468" stopIfTrue="1" operator="lessThan">
      <formula>0</formula>
    </cfRule>
  </conditionalFormatting>
  <conditionalFormatting sqref="F907">
    <cfRule type="cellIs" dxfId="2" priority="467" stopIfTrue="1" operator="lessThan">
      <formula>0</formula>
    </cfRule>
  </conditionalFormatting>
  <conditionalFormatting sqref="F908">
    <cfRule type="cellIs" dxfId="2" priority="466" stopIfTrue="1" operator="lessThan">
      <formula>0</formula>
    </cfRule>
  </conditionalFormatting>
  <conditionalFormatting sqref="F909">
    <cfRule type="cellIs" dxfId="2" priority="465" stopIfTrue="1" operator="lessThan">
      <formula>0</formula>
    </cfRule>
  </conditionalFormatting>
  <conditionalFormatting sqref="F910">
    <cfRule type="cellIs" dxfId="2" priority="464" stopIfTrue="1" operator="lessThan">
      <formula>0</formula>
    </cfRule>
  </conditionalFormatting>
  <conditionalFormatting sqref="F911">
    <cfRule type="cellIs" dxfId="2" priority="463" stopIfTrue="1" operator="lessThan">
      <formula>0</formula>
    </cfRule>
  </conditionalFormatting>
  <conditionalFormatting sqref="F912">
    <cfRule type="cellIs" dxfId="2" priority="462" stopIfTrue="1" operator="lessThan">
      <formula>0</formula>
    </cfRule>
  </conditionalFormatting>
  <conditionalFormatting sqref="F913">
    <cfRule type="cellIs" dxfId="2" priority="461" stopIfTrue="1" operator="lessThan">
      <formula>0</formula>
    </cfRule>
  </conditionalFormatting>
  <conditionalFormatting sqref="F914">
    <cfRule type="cellIs" dxfId="2" priority="460" stopIfTrue="1" operator="lessThan">
      <formula>0</formula>
    </cfRule>
  </conditionalFormatting>
  <conditionalFormatting sqref="F915">
    <cfRule type="cellIs" dxfId="2" priority="459" stopIfTrue="1" operator="lessThan">
      <formula>0</formula>
    </cfRule>
  </conditionalFormatting>
  <conditionalFormatting sqref="F916">
    <cfRule type="cellIs" dxfId="2" priority="458" stopIfTrue="1" operator="lessThan">
      <formula>0</formula>
    </cfRule>
  </conditionalFormatting>
  <conditionalFormatting sqref="F917">
    <cfRule type="cellIs" dxfId="2" priority="457" stopIfTrue="1" operator="lessThan">
      <formula>0</formula>
    </cfRule>
  </conditionalFormatting>
  <conditionalFormatting sqref="F918">
    <cfRule type="cellIs" dxfId="2" priority="456" stopIfTrue="1" operator="lessThan">
      <formula>0</formula>
    </cfRule>
  </conditionalFormatting>
  <conditionalFormatting sqref="F919">
    <cfRule type="cellIs" dxfId="2" priority="455" stopIfTrue="1" operator="lessThan">
      <formula>0</formula>
    </cfRule>
  </conditionalFormatting>
  <conditionalFormatting sqref="F920">
    <cfRule type="cellIs" dxfId="2" priority="454" stopIfTrue="1" operator="lessThan">
      <formula>0</formula>
    </cfRule>
  </conditionalFormatting>
  <conditionalFormatting sqref="F921">
    <cfRule type="cellIs" dxfId="2" priority="453" stopIfTrue="1" operator="lessThan">
      <formula>0</formula>
    </cfRule>
  </conditionalFormatting>
  <conditionalFormatting sqref="F922">
    <cfRule type="cellIs" dxfId="2" priority="452" stopIfTrue="1" operator="lessThan">
      <formula>0</formula>
    </cfRule>
  </conditionalFormatting>
  <conditionalFormatting sqref="F923">
    <cfRule type="cellIs" dxfId="2" priority="451" stopIfTrue="1" operator="lessThan">
      <formula>0</formula>
    </cfRule>
  </conditionalFormatting>
  <conditionalFormatting sqref="F924">
    <cfRule type="cellIs" dxfId="2" priority="450" stopIfTrue="1" operator="lessThan">
      <formula>0</formula>
    </cfRule>
  </conditionalFormatting>
  <conditionalFormatting sqref="F925">
    <cfRule type="cellIs" dxfId="2" priority="449" stopIfTrue="1" operator="lessThan">
      <formula>0</formula>
    </cfRule>
  </conditionalFormatting>
  <conditionalFormatting sqref="F926">
    <cfRule type="cellIs" dxfId="2" priority="448" stopIfTrue="1" operator="lessThan">
      <formula>0</formula>
    </cfRule>
  </conditionalFormatting>
  <conditionalFormatting sqref="F927">
    <cfRule type="cellIs" dxfId="2" priority="447" stopIfTrue="1" operator="lessThan">
      <formula>0</formula>
    </cfRule>
  </conditionalFormatting>
  <conditionalFormatting sqref="F928">
    <cfRule type="cellIs" dxfId="2" priority="446" stopIfTrue="1" operator="lessThan">
      <formula>0</formula>
    </cfRule>
  </conditionalFormatting>
  <conditionalFormatting sqref="F929">
    <cfRule type="cellIs" dxfId="2" priority="445" stopIfTrue="1" operator="lessThan">
      <formula>0</formula>
    </cfRule>
  </conditionalFormatting>
  <conditionalFormatting sqref="F930">
    <cfRule type="cellIs" dxfId="2" priority="444" stopIfTrue="1" operator="lessThan">
      <formula>0</formula>
    </cfRule>
  </conditionalFormatting>
  <conditionalFormatting sqref="F931">
    <cfRule type="cellIs" dxfId="2" priority="443" stopIfTrue="1" operator="lessThan">
      <formula>0</formula>
    </cfRule>
  </conditionalFormatting>
  <conditionalFormatting sqref="F932">
    <cfRule type="cellIs" dxfId="2" priority="442" stopIfTrue="1" operator="lessThan">
      <formula>0</formula>
    </cfRule>
  </conditionalFormatting>
  <conditionalFormatting sqref="F933">
    <cfRule type="cellIs" dxfId="2" priority="441" stopIfTrue="1" operator="lessThan">
      <formula>0</formula>
    </cfRule>
  </conditionalFormatting>
  <conditionalFormatting sqref="F934">
    <cfRule type="cellIs" dxfId="2" priority="440" stopIfTrue="1" operator="lessThan">
      <formula>0</formula>
    </cfRule>
  </conditionalFormatting>
  <conditionalFormatting sqref="F935">
    <cfRule type="cellIs" dxfId="2" priority="439" stopIfTrue="1" operator="lessThan">
      <formula>0</formula>
    </cfRule>
  </conditionalFormatting>
  <conditionalFormatting sqref="F936">
    <cfRule type="cellIs" dxfId="2" priority="438" stopIfTrue="1" operator="lessThan">
      <formula>0</formula>
    </cfRule>
  </conditionalFormatting>
  <conditionalFormatting sqref="F937">
    <cfRule type="cellIs" dxfId="2" priority="437" stopIfTrue="1" operator="lessThan">
      <formula>0</formula>
    </cfRule>
  </conditionalFormatting>
  <conditionalFormatting sqref="F938">
    <cfRule type="cellIs" dxfId="2" priority="436" stopIfTrue="1" operator="lessThan">
      <formula>0</formula>
    </cfRule>
  </conditionalFormatting>
  <conditionalFormatting sqref="F939">
    <cfRule type="cellIs" dxfId="2" priority="435" stopIfTrue="1" operator="lessThan">
      <formula>0</formula>
    </cfRule>
  </conditionalFormatting>
  <conditionalFormatting sqref="F940">
    <cfRule type="cellIs" dxfId="2" priority="434" stopIfTrue="1" operator="lessThan">
      <formula>0</formula>
    </cfRule>
  </conditionalFormatting>
  <conditionalFormatting sqref="F941">
    <cfRule type="cellIs" dxfId="2" priority="433" stopIfTrue="1" operator="lessThan">
      <formula>0</formula>
    </cfRule>
  </conditionalFormatting>
  <conditionalFormatting sqref="F942">
    <cfRule type="cellIs" dxfId="2" priority="432" stopIfTrue="1" operator="lessThan">
      <formula>0</formula>
    </cfRule>
  </conditionalFormatting>
  <conditionalFormatting sqref="F943">
    <cfRule type="cellIs" dxfId="2" priority="431" stopIfTrue="1" operator="lessThan">
      <formula>0</formula>
    </cfRule>
  </conditionalFormatting>
  <conditionalFormatting sqref="F944">
    <cfRule type="cellIs" dxfId="2" priority="430" stopIfTrue="1" operator="lessThan">
      <formula>0</formula>
    </cfRule>
  </conditionalFormatting>
  <conditionalFormatting sqref="F945">
    <cfRule type="cellIs" dxfId="2" priority="429" stopIfTrue="1" operator="lessThan">
      <formula>0</formula>
    </cfRule>
  </conditionalFormatting>
  <conditionalFormatting sqref="F946">
    <cfRule type="cellIs" dxfId="2" priority="428" stopIfTrue="1" operator="lessThan">
      <formula>0</formula>
    </cfRule>
  </conditionalFormatting>
  <conditionalFormatting sqref="F947">
    <cfRule type="cellIs" dxfId="2" priority="427" stopIfTrue="1" operator="lessThan">
      <formula>0</formula>
    </cfRule>
  </conditionalFormatting>
  <conditionalFormatting sqref="F948">
    <cfRule type="cellIs" dxfId="2" priority="426" stopIfTrue="1" operator="lessThan">
      <formula>0</formula>
    </cfRule>
  </conditionalFormatting>
  <conditionalFormatting sqref="F949">
    <cfRule type="cellIs" dxfId="2" priority="425" stopIfTrue="1" operator="lessThan">
      <formula>0</formula>
    </cfRule>
  </conditionalFormatting>
  <conditionalFormatting sqref="F950">
    <cfRule type="cellIs" dxfId="2" priority="424" stopIfTrue="1" operator="lessThan">
      <formula>0</formula>
    </cfRule>
  </conditionalFormatting>
  <conditionalFormatting sqref="F951">
    <cfRule type="cellIs" dxfId="2" priority="423" stopIfTrue="1" operator="lessThan">
      <formula>0</formula>
    </cfRule>
  </conditionalFormatting>
  <conditionalFormatting sqref="F952">
    <cfRule type="cellIs" dxfId="2" priority="422" stopIfTrue="1" operator="lessThan">
      <formula>0</formula>
    </cfRule>
  </conditionalFormatting>
  <conditionalFormatting sqref="F953">
    <cfRule type="cellIs" dxfId="2" priority="421" stopIfTrue="1" operator="lessThan">
      <formula>0</formula>
    </cfRule>
  </conditionalFormatting>
  <conditionalFormatting sqref="F954">
    <cfRule type="cellIs" dxfId="2" priority="420" stopIfTrue="1" operator="lessThan">
      <formula>0</formula>
    </cfRule>
  </conditionalFormatting>
  <conditionalFormatting sqref="F955">
    <cfRule type="cellIs" dxfId="2" priority="419" stopIfTrue="1" operator="lessThan">
      <formula>0</formula>
    </cfRule>
  </conditionalFormatting>
  <conditionalFormatting sqref="F956">
    <cfRule type="cellIs" dxfId="2" priority="418" stopIfTrue="1" operator="lessThan">
      <formula>0</formula>
    </cfRule>
  </conditionalFormatting>
  <conditionalFormatting sqref="F957">
    <cfRule type="cellIs" dxfId="2" priority="417" stopIfTrue="1" operator="lessThan">
      <formula>0</formula>
    </cfRule>
  </conditionalFormatting>
  <conditionalFormatting sqref="F958">
    <cfRule type="cellIs" dxfId="2" priority="416" stopIfTrue="1" operator="lessThan">
      <formula>0</formula>
    </cfRule>
  </conditionalFormatting>
  <conditionalFormatting sqref="F959">
    <cfRule type="cellIs" dxfId="2" priority="415" stopIfTrue="1" operator="lessThan">
      <formula>0</formula>
    </cfRule>
  </conditionalFormatting>
  <conditionalFormatting sqref="F960">
    <cfRule type="cellIs" dxfId="2" priority="414" stopIfTrue="1" operator="lessThan">
      <formula>0</formula>
    </cfRule>
  </conditionalFormatting>
  <conditionalFormatting sqref="F961">
    <cfRule type="cellIs" dxfId="2" priority="413" stopIfTrue="1" operator="lessThan">
      <formula>0</formula>
    </cfRule>
  </conditionalFormatting>
  <conditionalFormatting sqref="F962">
    <cfRule type="cellIs" dxfId="2" priority="412" stopIfTrue="1" operator="lessThan">
      <formula>0</formula>
    </cfRule>
  </conditionalFormatting>
  <conditionalFormatting sqref="F963">
    <cfRule type="cellIs" dxfId="2" priority="411" stopIfTrue="1" operator="lessThan">
      <formula>0</formula>
    </cfRule>
  </conditionalFormatting>
  <conditionalFormatting sqref="F964">
    <cfRule type="cellIs" dxfId="2" priority="410" stopIfTrue="1" operator="lessThan">
      <formula>0</formula>
    </cfRule>
  </conditionalFormatting>
  <conditionalFormatting sqref="F965">
    <cfRule type="cellIs" dxfId="2" priority="409" stopIfTrue="1" operator="lessThan">
      <formula>0</formula>
    </cfRule>
  </conditionalFormatting>
  <conditionalFormatting sqref="F966">
    <cfRule type="cellIs" dxfId="2" priority="408" stopIfTrue="1" operator="lessThan">
      <formula>0</formula>
    </cfRule>
  </conditionalFormatting>
  <conditionalFormatting sqref="F967">
    <cfRule type="cellIs" dxfId="2" priority="407" stopIfTrue="1" operator="lessThan">
      <formula>0</formula>
    </cfRule>
  </conditionalFormatting>
  <conditionalFormatting sqref="F968">
    <cfRule type="cellIs" dxfId="2" priority="406" stopIfTrue="1" operator="lessThan">
      <formula>0</formula>
    </cfRule>
  </conditionalFormatting>
  <conditionalFormatting sqref="F969">
    <cfRule type="cellIs" dxfId="2" priority="405" stopIfTrue="1" operator="lessThan">
      <formula>0</formula>
    </cfRule>
  </conditionalFormatting>
  <conditionalFormatting sqref="F970">
    <cfRule type="cellIs" dxfId="2" priority="404" stopIfTrue="1" operator="lessThan">
      <formula>0</formula>
    </cfRule>
  </conditionalFormatting>
  <conditionalFormatting sqref="F971">
    <cfRule type="cellIs" dxfId="2" priority="403" stopIfTrue="1" operator="lessThan">
      <formula>0</formula>
    </cfRule>
  </conditionalFormatting>
  <conditionalFormatting sqref="F972">
    <cfRule type="cellIs" dxfId="2" priority="402" stopIfTrue="1" operator="lessThan">
      <formula>0</formula>
    </cfRule>
  </conditionalFormatting>
  <conditionalFormatting sqref="F973">
    <cfRule type="cellIs" dxfId="2" priority="401" stopIfTrue="1" operator="lessThan">
      <formula>0</formula>
    </cfRule>
  </conditionalFormatting>
  <conditionalFormatting sqref="F974">
    <cfRule type="cellIs" dxfId="2" priority="400" stopIfTrue="1" operator="lessThan">
      <formula>0</formula>
    </cfRule>
  </conditionalFormatting>
  <conditionalFormatting sqref="F975">
    <cfRule type="cellIs" dxfId="2" priority="399" stopIfTrue="1" operator="lessThan">
      <formula>0</formula>
    </cfRule>
  </conditionalFormatting>
  <conditionalFormatting sqref="F976">
    <cfRule type="cellIs" dxfId="2" priority="398" stopIfTrue="1" operator="lessThan">
      <formula>0</formula>
    </cfRule>
  </conditionalFormatting>
  <conditionalFormatting sqref="F977">
    <cfRule type="cellIs" dxfId="2" priority="397" stopIfTrue="1" operator="lessThan">
      <formula>0</formula>
    </cfRule>
  </conditionalFormatting>
  <conditionalFormatting sqref="F978">
    <cfRule type="cellIs" dxfId="2" priority="396" stopIfTrue="1" operator="lessThan">
      <formula>0</formula>
    </cfRule>
  </conditionalFormatting>
  <conditionalFormatting sqref="F979">
    <cfRule type="cellIs" dxfId="2" priority="395" stopIfTrue="1" operator="lessThan">
      <formula>0</formula>
    </cfRule>
  </conditionalFormatting>
  <conditionalFormatting sqref="F980">
    <cfRule type="cellIs" dxfId="2" priority="394" stopIfTrue="1" operator="lessThan">
      <formula>0</formula>
    </cfRule>
  </conditionalFormatting>
  <conditionalFormatting sqref="F981">
    <cfRule type="cellIs" dxfId="2" priority="393" stopIfTrue="1" operator="lessThan">
      <formula>0</formula>
    </cfRule>
  </conditionalFormatting>
  <conditionalFormatting sqref="F982">
    <cfRule type="cellIs" dxfId="2" priority="392" stopIfTrue="1" operator="lessThan">
      <formula>0</formula>
    </cfRule>
  </conditionalFormatting>
  <conditionalFormatting sqref="F983">
    <cfRule type="cellIs" dxfId="2" priority="391" stopIfTrue="1" operator="lessThan">
      <formula>0</formula>
    </cfRule>
  </conditionalFormatting>
  <conditionalFormatting sqref="F984">
    <cfRule type="cellIs" dxfId="2" priority="390" stopIfTrue="1" operator="lessThan">
      <formula>0</formula>
    </cfRule>
  </conditionalFormatting>
  <conditionalFormatting sqref="F985">
    <cfRule type="cellIs" dxfId="2" priority="389" stopIfTrue="1" operator="lessThan">
      <formula>0</formula>
    </cfRule>
  </conditionalFormatting>
  <conditionalFormatting sqref="F986">
    <cfRule type="cellIs" dxfId="2" priority="388" stopIfTrue="1" operator="lessThan">
      <formula>0</formula>
    </cfRule>
  </conditionalFormatting>
  <conditionalFormatting sqref="F987">
    <cfRule type="cellIs" dxfId="2" priority="387" stopIfTrue="1" operator="lessThan">
      <formula>0</formula>
    </cfRule>
  </conditionalFormatting>
  <conditionalFormatting sqref="F988">
    <cfRule type="cellIs" dxfId="2" priority="386" stopIfTrue="1" operator="lessThan">
      <formula>0</formula>
    </cfRule>
  </conditionalFormatting>
  <conditionalFormatting sqref="F989">
    <cfRule type="cellIs" dxfId="2" priority="385" stopIfTrue="1" operator="lessThan">
      <formula>0</formula>
    </cfRule>
  </conditionalFormatting>
  <conditionalFormatting sqref="F990">
    <cfRule type="cellIs" dxfId="2" priority="384" stopIfTrue="1" operator="lessThan">
      <formula>0</formula>
    </cfRule>
  </conditionalFormatting>
  <conditionalFormatting sqref="F991">
    <cfRule type="cellIs" dxfId="2" priority="383" stopIfTrue="1" operator="lessThan">
      <formula>0</formula>
    </cfRule>
  </conditionalFormatting>
  <conditionalFormatting sqref="F992">
    <cfRule type="cellIs" dxfId="2" priority="382" stopIfTrue="1" operator="lessThan">
      <formula>0</formula>
    </cfRule>
  </conditionalFormatting>
  <conditionalFormatting sqref="F993">
    <cfRule type="cellIs" dxfId="2" priority="381" stopIfTrue="1" operator="lessThan">
      <formula>0</formula>
    </cfRule>
  </conditionalFormatting>
  <conditionalFormatting sqref="F994">
    <cfRule type="cellIs" dxfId="2" priority="380" stopIfTrue="1" operator="lessThan">
      <formula>0</formula>
    </cfRule>
  </conditionalFormatting>
  <conditionalFormatting sqref="F995">
    <cfRule type="cellIs" dxfId="2" priority="379" stopIfTrue="1" operator="lessThan">
      <formula>0</formula>
    </cfRule>
  </conditionalFormatting>
  <conditionalFormatting sqref="F996">
    <cfRule type="cellIs" dxfId="2" priority="378" stopIfTrue="1" operator="lessThan">
      <formula>0</formula>
    </cfRule>
  </conditionalFormatting>
  <conditionalFormatting sqref="F997">
    <cfRule type="cellIs" dxfId="2" priority="377" stopIfTrue="1" operator="lessThan">
      <formula>0</formula>
    </cfRule>
  </conditionalFormatting>
  <conditionalFormatting sqref="F998">
    <cfRule type="cellIs" dxfId="2" priority="376" stopIfTrue="1" operator="lessThan">
      <formula>0</formula>
    </cfRule>
  </conditionalFormatting>
  <conditionalFormatting sqref="F999">
    <cfRule type="cellIs" dxfId="2" priority="375" stopIfTrue="1" operator="lessThan">
      <formula>0</formula>
    </cfRule>
  </conditionalFormatting>
  <conditionalFormatting sqref="F1000">
    <cfRule type="cellIs" dxfId="2" priority="374" stopIfTrue="1" operator="lessThan">
      <formula>0</formula>
    </cfRule>
  </conditionalFormatting>
  <conditionalFormatting sqref="F1001">
    <cfRule type="cellIs" dxfId="2" priority="373" stopIfTrue="1" operator="lessThan">
      <formula>0</formula>
    </cfRule>
  </conditionalFormatting>
  <conditionalFormatting sqref="F1002">
    <cfRule type="cellIs" dxfId="2" priority="372" stopIfTrue="1" operator="lessThan">
      <formula>0</formula>
    </cfRule>
  </conditionalFormatting>
  <conditionalFormatting sqref="F1003">
    <cfRule type="cellIs" dxfId="2" priority="371" stopIfTrue="1" operator="lessThan">
      <formula>0</formula>
    </cfRule>
  </conditionalFormatting>
  <conditionalFormatting sqref="F1004">
    <cfRule type="cellIs" dxfId="2" priority="370" stopIfTrue="1" operator="lessThan">
      <formula>0</formula>
    </cfRule>
  </conditionalFormatting>
  <conditionalFormatting sqref="F1005">
    <cfRule type="cellIs" dxfId="2" priority="369" stopIfTrue="1" operator="lessThan">
      <formula>0</formula>
    </cfRule>
  </conditionalFormatting>
  <conditionalFormatting sqref="F1006">
    <cfRule type="cellIs" dxfId="2" priority="368" stopIfTrue="1" operator="lessThan">
      <formula>0</formula>
    </cfRule>
  </conditionalFormatting>
  <conditionalFormatting sqref="F1007">
    <cfRule type="cellIs" dxfId="2" priority="367" stopIfTrue="1" operator="lessThan">
      <formula>0</formula>
    </cfRule>
  </conditionalFormatting>
  <conditionalFormatting sqref="F1008">
    <cfRule type="cellIs" dxfId="2" priority="366" stopIfTrue="1" operator="lessThan">
      <formula>0</formula>
    </cfRule>
  </conditionalFormatting>
  <conditionalFormatting sqref="F1009">
    <cfRule type="cellIs" dxfId="2" priority="365" stopIfTrue="1" operator="lessThan">
      <formula>0</formula>
    </cfRule>
  </conditionalFormatting>
  <conditionalFormatting sqref="F1010">
    <cfRule type="cellIs" dxfId="2" priority="364" stopIfTrue="1" operator="lessThan">
      <formula>0</formula>
    </cfRule>
  </conditionalFormatting>
  <conditionalFormatting sqref="F1011">
    <cfRule type="cellIs" dxfId="2" priority="363" stopIfTrue="1" operator="lessThan">
      <formula>0</formula>
    </cfRule>
  </conditionalFormatting>
  <conditionalFormatting sqref="F1012">
    <cfRule type="cellIs" dxfId="2" priority="362" stopIfTrue="1" operator="lessThan">
      <formula>0</formula>
    </cfRule>
  </conditionalFormatting>
  <conditionalFormatting sqref="F1013">
    <cfRule type="cellIs" dxfId="2" priority="361" stopIfTrue="1" operator="lessThan">
      <formula>0</formula>
    </cfRule>
  </conditionalFormatting>
  <conditionalFormatting sqref="F1014">
    <cfRule type="cellIs" dxfId="2" priority="360" stopIfTrue="1" operator="lessThan">
      <formula>0</formula>
    </cfRule>
  </conditionalFormatting>
  <conditionalFormatting sqref="F1015">
    <cfRule type="cellIs" dxfId="2" priority="359" stopIfTrue="1" operator="lessThan">
      <formula>0</formula>
    </cfRule>
  </conditionalFormatting>
  <conditionalFormatting sqref="F1016">
    <cfRule type="cellIs" dxfId="2" priority="358" stopIfTrue="1" operator="lessThan">
      <formula>0</formula>
    </cfRule>
  </conditionalFormatting>
  <conditionalFormatting sqref="F1017">
    <cfRule type="cellIs" dxfId="2" priority="357" stopIfTrue="1" operator="lessThan">
      <formula>0</formula>
    </cfRule>
  </conditionalFormatting>
  <conditionalFormatting sqref="F1018">
    <cfRule type="cellIs" dxfId="2" priority="356" stopIfTrue="1" operator="lessThan">
      <formula>0</formula>
    </cfRule>
  </conditionalFormatting>
  <conditionalFormatting sqref="F1019">
    <cfRule type="cellIs" dxfId="2" priority="355" stopIfTrue="1" operator="lessThan">
      <formula>0</formula>
    </cfRule>
  </conditionalFormatting>
  <conditionalFormatting sqref="F1020">
    <cfRule type="cellIs" dxfId="2" priority="354" stopIfTrue="1" operator="lessThan">
      <formula>0</formula>
    </cfRule>
  </conditionalFormatting>
  <conditionalFormatting sqref="F1021">
    <cfRule type="cellIs" dxfId="2" priority="353" stopIfTrue="1" operator="lessThan">
      <formula>0</formula>
    </cfRule>
  </conditionalFormatting>
  <conditionalFormatting sqref="F1022">
    <cfRule type="cellIs" dxfId="2" priority="352" stopIfTrue="1" operator="lessThan">
      <formula>0</formula>
    </cfRule>
  </conditionalFormatting>
  <conditionalFormatting sqref="F1023">
    <cfRule type="cellIs" dxfId="2" priority="351" stopIfTrue="1" operator="lessThan">
      <formula>0</formula>
    </cfRule>
  </conditionalFormatting>
  <conditionalFormatting sqref="F1024">
    <cfRule type="cellIs" dxfId="2" priority="350" stopIfTrue="1" operator="lessThan">
      <formula>0</formula>
    </cfRule>
  </conditionalFormatting>
  <conditionalFormatting sqref="F1025">
    <cfRule type="cellIs" dxfId="2" priority="349" stopIfTrue="1" operator="lessThan">
      <formula>0</formula>
    </cfRule>
  </conditionalFormatting>
  <conditionalFormatting sqref="F1026">
    <cfRule type="cellIs" dxfId="2" priority="348" stopIfTrue="1" operator="lessThan">
      <formula>0</formula>
    </cfRule>
  </conditionalFormatting>
  <conditionalFormatting sqref="F1027">
    <cfRule type="cellIs" dxfId="2" priority="347" stopIfTrue="1" operator="lessThan">
      <formula>0</formula>
    </cfRule>
  </conditionalFormatting>
  <conditionalFormatting sqref="F1028">
    <cfRule type="cellIs" dxfId="2" priority="346" stopIfTrue="1" operator="lessThan">
      <formula>0</formula>
    </cfRule>
  </conditionalFormatting>
  <conditionalFormatting sqref="F1029">
    <cfRule type="cellIs" dxfId="2" priority="345" stopIfTrue="1" operator="lessThan">
      <formula>0</formula>
    </cfRule>
  </conditionalFormatting>
  <conditionalFormatting sqref="F1030">
    <cfRule type="cellIs" dxfId="2" priority="344" stopIfTrue="1" operator="lessThan">
      <formula>0</formula>
    </cfRule>
  </conditionalFormatting>
  <conditionalFormatting sqref="F1031">
    <cfRule type="cellIs" dxfId="2" priority="343" stopIfTrue="1" operator="lessThan">
      <formula>0</formula>
    </cfRule>
  </conditionalFormatting>
  <conditionalFormatting sqref="F1032">
    <cfRule type="cellIs" dxfId="2" priority="342" stopIfTrue="1" operator="lessThan">
      <formula>0</formula>
    </cfRule>
  </conditionalFormatting>
  <conditionalFormatting sqref="F1033">
    <cfRule type="cellIs" dxfId="2" priority="341" stopIfTrue="1" operator="lessThan">
      <formula>0</formula>
    </cfRule>
  </conditionalFormatting>
  <conditionalFormatting sqref="F1034">
    <cfRule type="cellIs" dxfId="2" priority="340" stopIfTrue="1" operator="lessThan">
      <formula>0</formula>
    </cfRule>
  </conditionalFormatting>
  <conditionalFormatting sqref="F1035">
    <cfRule type="cellIs" dxfId="2" priority="339" stopIfTrue="1" operator="lessThan">
      <formula>0</formula>
    </cfRule>
  </conditionalFormatting>
  <conditionalFormatting sqref="F1036">
    <cfRule type="cellIs" dxfId="2" priority="338" stopIfTrue="1" operator="lessThan">
      <formula>0</formula>
    </cfRule>
  </conditionalFormatting>
  <conditionalFormatting sqref="F1037">
    <cfRule type="cellIs" dxfId="2" priority="337" stopIfTrue="1" operator="lessThan">
      <formula>0</formula>
    </cfRule>
  </conditionalFormatting>
  <conditionalFormatting sqref="F1038">
    <cfRule type="cellIs" dxfId="2" priority="336" stopIfTrue="1" operator="lessThan">
      <formula>0</formula>
    </cfRule>
  </conditionalFormatting>
  <conditionalFormatting sqref="F1039">
    <cfRule type="cellIs" dxfId="2" priority="335" stopIfTrue="1" operator="lessThan">
      <formula>0</formula>
    </cfRule>
  </conditionalFormatting>
  <conditionalFormatting sqref="F1040">
    <cfRule type="cellIs" dxfId="2" priority="334" stopIfTrue="1" operator="lessThan">
      <formula>0</formula>
    </cfRule>
  </conditionalFormatting>
  <conditionalFormatting sqref="F1041">
    <cfRule type="cellIs" dxfId="2" priority="333" stopIfTrue="1" operator="lessThan">
      <formula>0</formula>
    </cfRule>
  </conditionalFormatting>
  <conditionalFormatting sqref="F1042">
    <cfRule type="cellIs" dxfId="2" priority="332" stopIfTrue="1" operator="lessThan">
      <formula>0</formula>
    </cfRule>
  </conditionalFormatting>
  <conditionalFormatting sqref="F1043">
    <cfRule type="cellIs" dxfId="2" priority="331" stopIfTrue="1" operator="lessThan">
      <formula>0</formula>
    </cfRule>
  </conditionalFormatting>
  <conditionalFormatting sqref="F1044">
    <cfRule type="cellIs" dxfId="2" priority="330" stopIfTrue="1" operator="lessThan">
      <formula>0</formula>
    </cfRule>
  </conditionalFormatting>
  <conditionalFormatting sqref="F1045">
    <cfRule type="cellIs" dxfId="2" priority="329" stopIfTrue="1" operator="lessThan">
      <formula>0</formula>
    </cfRule>
  </conditionalFormatting>
  <conditionalFormatting sqref="F1046">
    <cfRule type="cellIs" dxfId="2" priority="328" stopIfTrue="1" operator="lessThan">
      <formula>0</formula>
    </cfRule>
  </conditionalFormatting>
  <conditionalFormatting sqref="F1047">
    <cfRule type="cellIs" dxfId="2" priority="327" stopIfTrue="1" operator="lessThan">
      <formula>0</formula>
    </cfRule>
  </conditionalFormatting>
  <conditionalFormatting sqref="F1048">
    <cfRule type="cellIs" dxfId="2" priority="326" stopIfTrue="1" operator="lessThan">
      <formula>0</formula>
    </cfRule>
  </conditionalFormatting>
  <conditionalFormatting sqref="F1049">
    <cfRule type="cellIs" dxfId="2" priority="325" stopIfTrue="1" operator="lessThan">
      <formula>0</formula>
    </cfRule>
  </conditionalFormatting>
  <conditionalFormatting sqref="F1050">
    <cfRule type="cellIs" dxfId="2" priority="324" stopIfTrue="1" operator="lessThan">
      <formula>0</formula>
    </cfRule>
  </conditionalFormatting>
  <conditionalFormatting sqref="F1051">
    <cfRule type="cellIs" dxfId="2" priority="323" stopIfTrue="1" operator="lessThan">
      <formula>0</formula>
    </cfRule>
  </conditionalFormatting>
  <conditionalFormatting sqref="F1052">
    <cfRule type="cellIs" dxfId="2" priority="322" stopIfTrue="1" operator="lessThan">
      <formula>0</formula>
    </cfRule>
  </conditionalFormatting>
  <conditionalFormatting sqref="F1053">
    <cfRule type="cellIs" dxfId="2" priority="321" stopIfTrue="1" operator="lessThan">
      <formula>0</formula>
    </cfRule>
  </conditionalFormatting>
  <conditionalFormatting sqref="F1054">
    <cfRule type="cellIs" dxfId="2" priority="320" stopIfTrue="1" operator="lessThan">
      <formula>0</formula>
    </cfRule>
  </conditionalFormatting>
  <conditionalFormatting sqref="F1055">
    <cfRule type="cellIs" dxfId="2" priority="319" stopIfTrue="1" operator="lessThan">
      <formula>0</formula>
    </cfRule>
  </conditionalFormatting>
  <conditionalFormatting sqref="F1056">
    <cfRule type="cellIs" dxfId="2" priority="318" stopIfTrue="1" operator="lessThan">
      <formula>0</formula>
    </cfRule>
  </conditionalFormatting>
  <conditionalFormatting sqref="F1057">
    <cfRule type="cellIs" dxfId="2" priority="317" stopIfTrue="1" operator="lessThan">
      <formula>0</formula>
    </cfRule>
  </conditionalFormatting>
  <conditionalFormatting sqref="F1058">
    <cfRule type="cellIs" dxfId="2" priority="316" stopIfTrue="1" operator="lessThan">
      <formula>0</formula>
    </cfRule>
  </conditionalFormatting>
  <conditionalFormatting sqref="F1059">
    <cfRule type="cellIs" dxfId="2" priority="315" stopIfTrue="1" operator="lessThan">
      <formula>0</formula>
    </cfRule>
  </conditionalFormatting>
  <conditionalFormatting sqref="F1060">
    <cfRule type="cellIs" dxfId="2" priority="314" stopIfTrue="1" operator="lessThan">
      <formula>0</formula>
    </cfRule>
  </conditionalFormatting>
  <conditionalFormatting sqref="F1061">
    <cfRule type="cellIs" dxfId="2" priority="313" stopIfTrue="1" operator="lessThan">
      <formula>0</formula>
    </cfRule>
  </conditionalFormatting>
  <conditionalFormatting sqref="F1062">
    <cfRule type="cellIs" dxfId="2" priority="312" stopIfTrue="1" operator="lessThan">
      <formula>0</formula>
    </cfRule>
  </conditionalFormatting>
  <conditionalFormatting sqref="F1063">
    <cfRule type="cellIs" dxfId="2" priority="311" stopIfTrue="1" operator="lessThan">
      <formula>0</formula>
    </cfRule>
  </conditionalFormatting>
  <conditionalFormatting sqref="F1064">
    <cfRule type="cellIs" dxfId="2" priority="310" stopIfTrue="1" operator="lessThan">
      <formula>0</formula>
    </cfRule>
  </conditionalFormatting>
  <conditionalFormatting sqref="F1065">
    <cfRule type="cellIs" dxfId="2" priority="309" stopIfTrue="1" operator="lessThan">
      <formula>0</formula>
    </cfRule>
  </conditionalFormatting>
  <conditionalFormatting sqref="F1066">
    <cfRule type="cellIs" dxfId="2" priority="308" stopIfTrue="1" operator="lessThan">
      <formula>0</formula>
    </cfRule>
  </conditionalFormatting>
  <conditionalFormatting sqref="F1067">
    <cfRule type="cellIs" dxfId="2" priority="307" stopIfTrue="1" operator="lessThan">
      <formula>0</formula>
    </cfRule>
  </conditionalFormatting>
  <conditionalFormatting sqref="F1068">
    <cfRule type="cellIs" dxfId="2" priority="306" stopIfTrue="1" operator="lessThan">
      <formula>0</formula>
    </cfRule>
  </conditionalFormatting>
  <conditionalFormatting sqref="F1069">
    <cfRule type="cellIs" dxfId="2" priority="305" stopIfTrue="1" operator="lessThan">
      <formula>0</formula>
    </cfRule>
  </conditionalFormatting>
  <conditionalFormatting sqref="F1070">
    <cfRule type="cellIs" dxfId="2" priority="304" stopIfTrue="1" operator="lessThan">
      <formula>0</formula>
    </cfRule>
  </conditionalFormatting>
  <conditionalFormatting sqref="F1071">
    <cfRule type="cellIs" dxfId="2" priority="303" stopIfTrue="1" operator="lessThan">
      <formula>0</formula>
    </cfRule>
  </conditionalFormatting>
  <conditionalFormatting sqref="F1072">
    <cfRule type="cellIs" dxfId="2" priority="302" stopIfTrue="1" operator="lessThan">
      <formula>0</formula>
    </cfRule>
  </conditionalFormatting>
  <conditionalFormatting sqref="F1073">
    <cfRule type="cellIs" dxfId="2" priority="301" stopIfTrue="1" operator="lessThan">
      <formula>0</formula>
    </cfRule>
  </conditionalFormatting>
  <conditionalFormatting sqref="F1074">
    <cfRule type="cellIs" dxfId="2" priority="300" stopIfTrue="1" operator="lessThan">
      <formula>0</formula>
    </cfRule>
  </conditionalFormatting>
  <conditionalFormatting sqref="F1075">
    <cfRule type="cellIs" dxfId="2" priority="299" stopIfTrue="1" operator="lessThan">
      <formula>0</formula>
    </cfRule>
  </conditionalFormatting>
  <conditionalFormatting sqref="F1076">
    <cfRule type="cellIs" dxfId="2" priority="298" stopIfTrue="1" operator="lessThan">
      <formula>0</formula>
    </cfRule>
  </conditionalFormatting>
  <conditionalFormatting sqref="F1077">
    <cfRule type="cellIs" dxfId="2" priority="297" stopIfTrue="1" operator="lessThan">
      <formula>0</formula>
    </cfRule>
  </conditionalFormatting>
  <conditionalFormatting sqref="F1078">
    <cfRule type="cellIs" dxfId="2" priority="296" stopIfTrue="1" operator="lessThan">
      <formula>0</formula>
    </cfRule>
  </conditionalFormatting>
  <conditionalFormatting sqref="F1079">
    <cfRule type="cellIs" dxfId="2" priority="295" stopIfTrue="1" operator="lessThan">
      <formula>0</formula>
    </cfRule>
  </conditionalFormatting>
  <conditionalFormatting sqref="F1080">
    <cfRule type="cellIs" dxfId="2" priority="294" stopIfTrue="1" operator="lessThan">
      <formula>0</formula>
    </cfRule>
  </conditionalFormatting>
  <conditionalFormatting sqref="F1081">
    <cfRule type="cellIs" dxfId="2" priority="293" stopIfTrue="1" operator="lessThan">
      <formula>0</formula>
    </cfRule>
  </conditionalFormatting>
  <conditionalFormatting sqref="F1082">
    <cfRule type="cellIs" dxfId="2" priority="292" stopIfTrue="1" operator="lessThan">
      <formula>0</formula>
    </cfRule>
  </conditionalFormatting>
  <conditionalFormatting sqref="F1083">
    <cfRule type="cellIs" dxfId="2" priority="291" stopIfTrue="1" operator="lessThan">
      <formula>0</formula>
    </cfRule>
  </conditionalFormatting>
  <conditionalFormatting sqref="F1084">
    <cfRule type="cellIs" dxfId="2" priority="290" stopIfTrue="1" operator="lessThan">
      <formula>0</formula>
    </cfRule>
  </conditionalFormatting>
  <conditionalFormatting sqref="F1085">
    <cfRule type="cellIs" dxfId="2" priority="289" stopIfTrue="1" operator="lessThan">
      <formula>0</formula>
    </cfRule>
  </conditionalFormatting>
  <conditionalFormatting sqref="F1086">
    <cfRule type="cellIs" dxfId="2" priority="288" stopIfTrue="1" operator="lessThan">
      <formula>0</formula>
    </cfRule>
  </conditionalFormatting>
  <conditionalFormatting sqref="F1087">
    <cfRule type="cellIs" dxfId="2" priority="287" stopIfTrue="1" operator="lessThan">
      <formula>0</formula>
    </cfRule>
  </conditionalFormatting>
  <conditionalFormatting sqref="F1088">
    <cfRule type="cellIs" dxfId="2" priority="286" stopIfTrue="1" operator="lessThan">
      <formula>0</formula>
    </cfRule>
  </conditionalFormatting>
  <conditionalFormatting sqref="F1089">
    <cfRule type="cellIs" dxfId="2" priority="285" stopIfTrue="1" operator="lessThan">
      <formula>0</formula>
    </cfRule>
  </conditionalFormatting>
  <conditionalFormatting sqref="F1090">
    <cfRule type="cellIs" dxfId="2" priority="284" stopIfTrue="1" operator="lessThan">
      <formula>0</formula>
    </cfRule>
  </conditionalFormatting>
  <conditionalFormatting sqref="F1091">
    <cfRule type="cellIs" dxfId="2" priority="283" stopIfTrue="1" operator="lessThan">
      <formula>0</formula>
    </cfRule>
  </conditionalFormatting>
  <conditionalFormatting sqref="F1092">
    <cfRule type="cellIs" dxfId="2" priority="282" stopIfTrue="1" operator="lessThan">
      <formula>0</formula>
    </cfRule>
  </conditionalFormatting>
  <conditionalFormatting sqref="F1093">
    <cfRule type="cellIs" dxfId="2" priority="281" stopIfTrue="1" operator="lessThan">
      <formula>0</formula>
    </cfRule>
  </conditionalFormatting>
  <conditionalFormatting sqref="F1094">
    <cfRule type="cellIs" dxfId="2" priority="280" stopIfTrue="1" operator="lessThan">
      <formula>0</formula>
    </cfRule>
  </conditionalFormatting>
  <conditionalFormatting sqref="F1095">
    <cfRule type="cellIs" dxfId="2" priority="279" stopIfTrue="1" operator="lessThan">
      <formula>0</formula>
    </cfRule>
  </conditionalFormatting>
  <conditionalFormatting sqref="F1096">
    <cfRule type="cellIs" dxfId="2" priority="278" stopIfTrue="1" operator="lessThan">
      <formula>0</formula>
    </cfRule>
  </conditionalFormatting>
  <conditionalFormatting sqref="F1097">
    <cfRule type="cellIs" dxfId="2" priority="277" stopIfTrue="1" operator="lessThan">
      <formula>0</formula>
    </cfRule>
  </conditionalFormatting>
  <conditionalFormatting sqref="F1098">
    <cfRule type="cellIs" dxfId="2" priority="276" stopIfTrue="1" operator="lessThan">
      <formula>0</formula>
    </cfRule>
  </conditionalFormatting>
  <conditionalFormatting sqref="F1099">
    <cfRule type="cellIs" dxfId="2" priority="275" stopIfTrue="1" operator="lessThan">
      <formula>0</formula>
    </cfRule>
  </conditionalFormatting>
  <conditionalFormatting sqref="F1100">
    <cfRule type="cellIs" dxfId="2" priority="274" stopIfTrue="1" operator="lessThan">
      <formula>0</formula>
    </cfRule>
  </conditionalFormatting>
  <conditionalFormatting sqref="F1101">
    <cfRule type="cellIs" dxfId="2" priority="273" stopIfTrue="1" operator="lessThan">
      <formula>0</formula>
    </cfRule>
  </conditionalFormatting>
  <conditionalFormatting sqref="F1102">
    <cfRule type="cellIs" dxfId="2" priority="272" stopIfTrue="1" operator="lessThan">
      <formula>0</formula>
    </cfRule>
  </conditionalFormatting>
  <conditionalFormatting sqref="F1103">
    <cfRule type="cellIs" dxfId="2" priority="271" stopIfTrue="1" operator="lessThan">
      <formula>0</formula>
    </cfRule>
  </conditionalFormatting>
  <conditionalFormatting sqref="F1104">
    <cfRule type="cellIs" dxfId="2" priority="270" stopIfTrue="1" operator="lessThan">
      <formula>0</formula>
    </cfRule>
  </conditionalFormatting>
  <conditionalFormatting sqref="F1105">
    <cfRule type="cellIs" dxfId="2" priority="269" stopIfTrue="1" operator="lessThan">
      <formula>0</formula>
    </cfRule>
  </conditionalFormatting>
  <conditionalFormatting sqref="F1106">
    <cfRule type="cellIs" dxfId="2" priority="268" stopIfTrue="1" operator="lessThan">
      <formula>0</formula>
    </cfRule>
  </conditionalFormatting>
  <conditionalFormatting sqref="F1107">
    <cfRule type="cellIs" dxfId="2" priority="267" stopIfTrue="1" operator="lessThan">
      <formula>0</formula>
    </cfRule>
  </conditionalFormatting>
  <conditionalFormatting sqref="F1108">
    <cfRule type="cellIs" dxfId="2" priority="266" stopIfTrue="1" operator="lessThan">
      <formula>0</formula>
    </cfRule>
  </conditionalFormatting>
  <conditionalFormatting sqref="F1109">
    <cfRule type="cellIs" dxfId="2" priority="265" stopIfTrue="1" operator="lessThan">
      <formula>0</formula>
    </cfRule>
  </conditionalFormatting>
  <conditionalFormatting sqref="F1110">
    <cfRule type="cellIs" dxfId="2" priority="264" stopIfTrue="1" operator="lessThan">
      <formula>0</formula>
    </cfRule>
  </conditionalFormatting>
  <conditionalFormatting sqref="F1111">
    <cfRule type="cellIs" dxfId="2" priority="263" stopIfTrue="1" operator="lessThan">
      <formula>0</formula>
    </cfRule>
  </conditionalFormatting>
  <conditionalFormatting sqref="F1112">
    <cfRule type="cellIs" dxfId="2" priority="262" stopIfTrue="1" operator="lessThan">
      <formula>0</formula>
    </cfRule>
  </conditionalFormatting>
  <conditionalFormatting sqref="F1113">
    <cfRule type="cellIs" dxfId="2" priority="261" stopIfTrue="1" operator="lessThan">
      <formula>0</formula>
    </cfRule>
  </conditionalFormatting>
  <conditionalFormatting sqref="F1114">
    <cfRule type="cellIs" dxfId="2" priority="260" stopIfTrue="1" operator="lessThan">
      <formula>0</formula>
    </cfRule>
  </conditionalFormatting>
  <conditionalFormatting sqref="F1115">
    <cfRule type="cellIs" dxfId="2" priority="259" stopIfTrue="1" operator="lessThan">
      <formula>0</formula>
    </cfRule>
  </conditionalFormatting>
  <conditionalFormatting sqref="F1116">
    <cfRule type="cellIs" dxfId="2" priority="258" stopIfTrue="1" operator="lessThan">
      <formula>0</formula>
    </cfRule>
  </conditionalFormatting>
  <conditionalFormatting sqref="F1117">
    <cfRule type="cellIs" dxfId="2" priority="257" stopIfTrue="1" operator="lessThan">
      <formula>0</formula>
    </cfRule>
  </conditionalFormatting>
  <conditionalFormatting sqref="F1118">
    <cfRule type="cellIs" dxfId="2" priority="256" stopIfTrue="1" operator="lessThan">
      <formula>0</formula>
    </cfRule>
  </conditionalFormatting>
  <conditionalFormatting sqref="F1119">
    <cfRule type="cellIs" dxfId="2" priority="255" stopIfTrue="1" operator="lessThan">
      <formula>0</formula>
    </cfRule>
  </conditionalFormatting>
  <conditionalFormatting sqref="F1120">
    <cfRule type="cellIs" dxfId="2" priority="254" stopIfTrue="1" operator="lessThan">
      <formula>0</formula>
    </cfRule>
  </conditionalFormatting>
  <conditionalFormatting sqref="F1121">
    <cfRule type="cellIs" dxfId="2" priority="253" stopIfTrue="1" operator="lessThan">
      <formula>0</formula>
    </cfRule>
  </conditionalFormatting>
  <conditionalFormatting sqref="F1122">
    <cfRule type="cellIs" dxfId="2" priority="252" stopIfTrue="1" operator="lessThan">
      <formula>0</formula>
    </cfRule>
  </conditionalFormatting>
  <conditionalFormatting sqref="F1123">
    <cfRule type="cellIs" dxfId="2" priority="251" stopIfTrue="1" operator="lessThan">
      <formula>0</formula>
    </cfRule>
  </conditionalFormatting>
  <conditionalFormatting sqref="F1124">
    <cfRule type="cellIs" dxfId="2" priority="250" stopIfTrue="1" operator="lessThan">
      <formula>0</formula>
    </cfRule>
  </conditionalFormatting>
  <conditionalFormatting sqref="F1125">
    <cfRule type="cellIs" dxfId="2" priority="249" stopIfTrue="1" operator="lessThan">
      <formula>0</formula>
    </cfRule>
  </conditionalFormatting>
  <conditionalFormatting sqref="F1126">
    <cfRule type="cellIs" dxfId="2" priority="248" stopIfTrue="1" operator="lessThan">
      <formula>0</formula>
    </cfRule>
  </conditionalFormatting>
  <conditionalFormatting sqref="F1127">
    <cfRule type="cellIs" dxfId="2" priority="247" stopIfTrue="1" operator="lessThan">
      <formula>0</formula>
    </cfRule>
  </conditionalFormatting>
  <conditionalFormatting sqref="F1128">
    <cfRule type="cellIs" dxfId="2" priority="246" stopIfTrue="1" operator="lessThan">
      <formula>0</formula>
    </cfRule>
  </conditionalFormatting>
  <conditionalFormatting sqref="F1129">
    <cfRule type="cellIs" dxfId="2" priority="245" stopIfTrue="1" operator="lessThan">
      <formula>0</formula>
    </cfRule>
  </conditionalFormatting>
  <conditionalFormatting sqref="F1130">
    <cfRule type="cellIs" dxfId="2" priority="244" stopIfTrue="1" operator="lessThan">
      <formula>0</formula>
    </cfRule>
  </conditionalFormatting>
  <conditionalFormatting sqref="F1131">
    <cfRule type="cellIs" dxfId="2" priority="243" stopIfTrue="1" operator="lessThan">
      <formula>0</formula>
    </cfRule>
  </conditionalFormatting>
  <conditionalFormatting sqref="F1132">
    <cfRule type="cellIs" dxfId="2" priority="242" stopIfTrue="1" operator="lessThan">
      <formula>0</formula>
    </cfRule>
  </conditionalFormatting>
  <conditionalFormatting sqref="F1133">
    <cfRule type="cellIs" dxfId="2" priority="241" stopIfTrue="1" operator="lessThan">
      <formula>0</formula>
    </cfRule>
  </conditionalFormatting>
  <conditionalFormatting sqref="F1134">
    <cfRule type="cellIs" dxfId="2" priority="240" stopIfTrue="1" operator="lessThan">
      <formula>0</formula>
    </cfRule>
  </conditionalFormatting>
  <conditionalFormatting sqref="F1135">
    <cfRule type="cellIs" dxfId="2" priority="239" stopIfTrue="1" operator="lessThan">
      <formula>0</formula>
    </cfRule>
  </conditionalFormatting>
  <conditionalFormatting sqref="F1136">
    <cfRule type="cellIs" dxfId="2" priority="238" stopIfTrue="1" operator="lessThan">
      <formula>0</formula>
    </cfRule>
  </conditionalFormatting>
  <conditionalFormatting sqref="F1137">
    <cfRule type="cellIs" dxfId="2" priority="237" stopIfTrue="1" operator="lessThan">
      <formula>0</formula>
    </cfRule>
  </conditionalFormatting>
  <conditionalFormatting sqref="F1138">
    <cfRule type="cellIs" dxfId="2" priority="236" stopIfTrue="1" operator="lessThan">
      <formula>0</formula>
    </cfRule>
  </conditionalFormatting>
  <conditionalFormatting sqref="F1139">
    <cfRule type="cellIs" dxfId="2" priority="235" stopIfTrue="1" operator="lessThan">
      <formula>0</formula>
    </cfRule>
  </conditionalFormatting>
  <conditionalFormatting sqref="F1140">
    <cfRule type="cellIs" dxfId="2" priority="234" stopIfTrue="1" operator="lessThan">
      <formula>0</formula>
    </cfRule>
  </conditionalFormatting>
  <conditionalFormatting sqref="F1141">
    <cfRule type="cellIs" dxfId="2" priority="233" stopIfTrue="1" operator="lessThan">
      <formula>0</formula>
    </cfRule>
  </conditionalFormatting>
  <conditionalFormatting sqref="F1142">
    <cfRule type="cellIs" dxfId="2" priority="232" stopIfTrue="1" operator="lessThan">
      <formula>0</formula>
    </cfRule>
  </conditionalFormatting>
  <conditionalFormatting sqref="F1143">
    <cfRule type="cellIs" dxfId="2" priority="231" stopIfTrue="1" operator="lessThan">
      <formula>0</formula>
    </cfRule>
  </conditionalFormatting>
  <conditionalFormatting sqref="F1144">
    <cfRule type="cellIs" dxfId="2" priority="230" stopIfTrue="1" operator="lessThan">
      <formula>0</formula>
    </cfRule>
  </conditionalFormatting>
  <conditionalFormatting sqref="F1145">
    <cfRule type="cellIs" dxfId="2" priority="229" stopIfTrue="1" operator="lessThan">
      <formula>0</formula>
    </cfRule>
  </conditionalFormatting>
  <conditionalFormatting sqref="F1146">
    <cfRule type="cellIs" dxfId="2" priority="228" stopIfTrue="1" operator="lessThan">
      <formula>0</formula>
    </cfRule>
  </conditionalFormatting>
  <conditionalFormatting sqref="F1147">
    <cfRule type="cellIs" dxfId="2" priority="227" stopIfTrue="1" operator="lessThan">
      <formula>0</formula>
    </cfRule>
  </conditionalFormatting>
  <conditionalFormatting sqref="F1148">
    <cfRule type="cellIs" dxfId="2" priority="226" stopIfTrue="1" operator="lessThan">
      <formula>0</formula>
    </cfRule>
  </conditionalFormatting>
  <conditionalFormatting sqref="F1149">
    <cfRule type="cellIs" dxfId="2" priority="225" stopIfTrue="1" operator="lessThan">
      <formula>0</formula>
    </cfRule>
  </conditionalFormatting>
  <conditionalFormatting sqref="F1150">
    <cfRule type="cellIs" dxfId="2" priority="224" stopIfTrue="1" operator="lessThan">
      <formula>0</formula>
    </cfRule>
  </conditionalFormatting>
  <conditionalFormatting sqref="F1151">
    <cfRule type="cellIs" dxfId="2" priority="223" stopIfTrue="1" operator="lessThan">
      <formula>0</formula>
    </cfRule>
  </conditionalFormatting>
  <conditionalFormatting sqref="F1152">
    <cfRule type="cellIs" dxfId="2" priority="222" stopIfTrue="1" operator="lessThan">
      <formula>0</formula>
    </cfRule>
  </conditionalFormatting>
  <conditionalFormatting sqref="F1153">
    <cfRule type="cellIs" dxfId="2" priority="221" stopIfTrue="1" operator="lessThan">
      <formula>0</formula>
    </cfRule>
  </conditionalFormatting>
  <conditionalFormatting sqref="F1154">
    <cfRule type="cellIs" dxfId="2" priority="220" stopIfTrue="1" operator="lessThan">
      <formula>0</formula>
    </cfRule>
  </conditionalFormatting>
  <conditionalFormatting sqref="F1155">
    <cfRule type="cellIs" dxfId="2" priority="219" stopIfTrue="1" operator="lessThan">
      <formula>0</formula>
    </cfRule>
  </conditionalFormatting>
  <conditionalFormatting sqref="F1156">
    <cfRule type="cellIs" dxfId="2" priority="218" stopIfTrue="1" operator="lessThan">
      <formula>0</formula>
    </cfRule>
  </conditionalFormatting>
  <conditionalFormatting sqref="F1157">
    <cfRule type="cellIs" dxfId="2" priority="217" stopIfTrue="1" operator="lessThan">
      <formula>0</formula>
    </cfRule>
  </conditionalFormatting>
  <conditionalFormatting sqref="F1158">
    <cfRule type="cellIs" dxfId="2" priority="216" stopIfTrue="1" operator="lessThan">
      <formula>0</formula>
    </cfRule>
  </conditionalFormatting>
  <conditionalFormatting sqref="F1159">
    <cfRule type="cellIs" dxfId="2" priority="215" stopIfTrue="1" operator="lessThan">
      <formula>0</formula>
    </cfRule>
  </conditionalFormatting>
  <conditionalFormatting sqref="F1160">
    <cfRule type="cellIs" dxfId="2" priority="214" stopIfTrue="1" operator="lessThan">
      <formula>0</formula>
    </cfRule>
  </conditionalFormatting>
  <conditionalFormatting sqref="F1161">
    <cfRule type="cellIs" dxfId="2" priority="213" stopIfTrue="1" operator="lessThan">
      <formula>0</formula>
    </cfRule>
  </conditionalFormatting>
  <conditionalFormatting sqref="F1162">
    <cfRule type="cellIs" dxfId="2" priority="212" stopIfTrue="1" operator="lessThan">
      <formula>0</formula>
    </cfRule>
  </conditionalFormatting>
  <conditionalFormatting sqref="F1163">
    <cfRule type="cellIs" dxfId="2" priority="211" stopIfTrue="1" operator="lessThan">
      <formula>0</formula>
    </cfRule>
  </conditionalFormatting>
  <conditionalFormatting sqref="F1164">
    <cfRule type="cellIs" dxfId="2" priority="210" stopIfTrue="1" operator="lessThan">
      <formula>0</formula>
    </cfRule>
  </conditionalFormatting>
  <conditionalFormatting sqref="F1165">
    <cfRule type="cellIs" dxfId="2" priority="209" stopIfTrue="1" operator="lessThan">
      <formula>0</formula>
    </cfRule>
  </conditionalFormatting>
  <conditionalFormatting sqref="F1166">
    <cfRule type="cellIs" dxfId="2" priority="208" stopIfTrue="1" operator="lessThan">
      <formula>0</formula>
    </cfRule>
  </conditionalFormatting>
  <conditionalFormatting sqref="F1167">
    <cfRule type="cellIs" dxfId="2" priority="207" stopIfTrue="1" operator="lessThan">
      <formula>0</formula>
    </cfRule>
  </conditionalFormatting>
  <conditionalFormatting sqref="F1168">
    <cfRule type="cellIs" dxfId="2" priority="206" stopIfTrue="1" operator="lessThan">
      <formula>0</formula>
    </cfRule>
  </conditionalFormatting>
  <conditionalFormatting sqref="F1169">
    <cfRule type="cellIs" dxfId="2" priority="205" stopIfTrue="1" operator="lessThan">
      <formula>0</formula>
    </cfRule>
  </conditionalFormatting>
  <conditionalFormatting sqref="F1170">
    <cfRule type="cellIs" dxfId="2" priority="204" stopIfTrue="1" operator="lessThan">
      <formula>0</formula>
    </cfRule>
  </conditionalFormatting>
  <conditionalFormatting sqref="F1171">
    <cfRule type="cellIs" dxfId="2" priority="203" stopIfTrue="1" operator="lessThan">
      <formula>0</formula>
    </cfRule>
  </conditionalFormatting>
  <conditionalFormatting sqref="F1172">
    <cfRule type="cellIs" dxfId="2" priority="202" stopIfTrue="1" operator="lessThan">
      <formula>0</formula>
    </cfRule>
  </conditionalFormatting>
  <conditionalFormatting sqref="F1173">
    <cfRule type="cellIs" dxfId="2" priority="201" stopIfTrue="1" operator="lessThan">
      <formula>0</formula>
    </cfRule>
  </conditionalFormatting>
  <conditionalFormatting sqref="F1174">
    <cfRule type="cellIs" dxfId="2" priority="200" stopIfTrue="1" operator="lessThan">
      <formula>0</formula>
    </cfRule>
  </conditionalFormatting>
  <conditionalFormatting sqref="F1175">
    <cfRule type="cellIs" dxfId="2" priority="199" stopIfTrue="1" operator="lessThan">
      <formula>0</formula>
    </cfRule>
  </conditionalFormatting>
  <conditionalFormatting sqref="F1176">
    <cfRule type="cellIs" dxfId="2" priority="198" stopIfTrue="1" operator="lessThan">
      <formula>0</formula>
    </cfRule>
  </conditionalFormatting>
  <conditionalFormatting sqref="F1177">
    <cfRule type="cellIs" dxfId="2" priority="197" stopIfTrue="1" operator="lessThan">
      <formula>0</formula>
    </cfRule>
  </conditionalFormatting>
  <conditionalFormatting sqref="F1178">
    <cfRule type="cellIs" dxfId="2" priority="196" stopIfTrue="1" operator="lessThan">
      <formula>0</formula>
    </cfRule>
  </conditionalFormatting>
  <conditionalFormatting sqref="F1179">
    <cfRule type="cellIs" dxfId="2" priority="195" stopIfTrue="1" operator="lessThan">
      <formula>0</formula>
    </cfRule>
  </conditionalFormatting>
  <conditionalFormatting sqref="F1180">
    <cfRule type="cellIs" dxfId="2" priority="194" stopIfTrue="1" operator="lessThan">
      <formula>0</formula>
    </cfRule>
  </conditionalFormatting>
  <conditionalFormatting sqref="F1181">
    <cfRule type="cellIs" dxfId="2" priority="193" stopIfTrue="1" operator="lessThan">
      <formula>0</formula>
    </cfRule>
  </conditionalFormatting>
  <conditionalFormatting sqref="F1182">
    <cfRule type="cellIs" dxfId="2" priority="192" stopIfTrue="1" operator="lessThan">
      <formula>0</formula>
    </cfRule>
  </conditionalFormatting>
  <conditionalFormatting sqref="F1183">
    <cfRule type="cellIs" dxfId="2" priority="191" stopIfTrue="1" operator="lessThan">
      <formula>0</formula>
    </cfRule>
  </conditionalFormatting>
  <conditionalFormatting sqref="F1184">
    <cfRule type="cellIs" dxfId="2" priority="190" stopIfTrue="1" operator="lessThan">
      <formula>0</formula>
    </cfRule>
  </conditionalFormatting>
  <conditionalFormatting sqref="F1185">
    <cfRule type="cellIs" dxfId="2" priority="189" stopIfTrue="1" operator="lessThan">
      <formula>0</formula>
    </cfRule>
  </conditionalFormatting>
  <conditionalFormatting sqref="F1186">
    <cfRule type="cellIs" dxfId="2" priority="188" stopIfTrue="1" operator="lessThan">
      <formula>0</formula>
    </cfRule>
  </conditionalFormatting>
  <conditionalFormatting sqref="F1187">
    <cfRule type="cellIs" dxfId="2" priority="187" stopIfTrue="1" operator="lessThan">
      <formula>0</formula>
    </cfRule>
  </conditionalFormatting>
  <conditionalFormatting sqref="F1188">
    <cfRule type="cellIs" dxfId="2" priority="186" stopIfTrue="1" operator="lessThan">
      <formula>0</formula>
    </cfRule>
  </conditionalFormatting>
  <conditionalFormatting sqref="F1189">
    <cfRule type="cellIs" dxfId="2" priority="185" stopIfTrue="1" operator="lessThan">
      <formula>0</formula>
    </cfRule>
  </conditionalFormatting>
  <conditionalFormatting sqref="F1190">
    <cfRule type="cellIs" dxfId="2" priority="184" stopIfTrue="1" operator="lessThan">
      <formula>0</formula>
    </cfRule>
  </conditionalFormatting>
  <conditionalFormatting sqref="F1191">
    <cfRule type="cellIs" dxfId="2" priority="183" stopIfTrue="1" operator="lessThan">
      <formula>0</formula>
    </cfRule>
  </conditionalFormatting>
  <conditionalFormatting sqref="F1192">
    <cfRule type="cellIs" dxfId="2" priority="182" stopIfTrue="1" operator="lessThan">
      <formula>0</formula>
    </cfRule>
  </conditionalFormatting>
  <conditionalFormatting sqref="F1193">
    <cfRule type="cellIs" dxfId="2" priority="181" stopIfTrue="1" operator="lessThan">
      <formula>0</formula>
    </cfRule>
  </conditionalFormatting>
  <conditionalFormatting sqref="F1194">
    <cfRule type="cellIs" dxfId="2" priority="180" stopIfTrue="1" operator="lessThan">
      <formula>0</formula>
    </cfRule>
  </conditionalFormatting>
  <conditionalFormatting sqref="F1195">
    <cfRule type="cellIs" dxfId="2" priority="179" stopIfTrue="1" operator="lessThan">
      <formula>0</formula>
    </cfRule>
  </conditionalFormatting>
  <conditionalFormatting sqref="F1196">
    <cfRule type="cellIs" dxfId="2" priority="178" stopIfTrue="1" operator="lessThan">
      <formula>0</formula>
    </cfRule>
  </conditionalFormatting>
  <conditionalFormatting sqref="F1197">
    <cfRule type="cellIs" dxfId="2" priority="177" stopIfTrue="1" operator="lessThan">
      <formula>0</formula>
    </cfRule>
  </conditionalFormatting>
  <conditionalFormatting sqref="F1198">
    <cfRule type="cellIs" dxfId="2" priority="176" stopIfTrue="1" operator="lessThan">
      <formula>0</formula>
    </cfRule>
  </conditionalFormatting>
  <conditionalFormatting sqref="F1199">
    <cfRule type="cellIs" dxfId="2" priority="175" stopIfTrue="1" operator="lessThan">
      <formula>0</formula>
    </cfRule>
  </conditionalFormatting>
  <conditionalFormatting sqref="F1200">
    <cfRule type="cellIs" dxfId="2" priority="174" stopIfTrue="1" operator="lessThan">
      <formula>0</formula>
    </cfRule>
  </conditionalFormatting>
  <conditionalFormatting sqref="F1201">
    <cfRule type="cellIs" dxfId="2" priority="173" stopIfTrue="1" operator="lessThan">
      <formula>0</formula>
    </cfRule>
  </conditionalFormatting>
  <conditionalFormatting sqref="F1202">
    <cfRule type="cellIs" dxfId="2" priority="172" stopIfTrue="1" operator="lessThan">
      <formula>0</formula>
    </cfRule>
  </conditionalFormatting>
  <conditionalFormatting sqref="F1203">
    <cfRule type="cellIs" dxfId="2" priority="171" stopIfTrue="1" operator="lessThan">
      <formula>0</formula>
    </cfRule>
  </conditionalFormatting>
  <conditionalFormatting sqref="F1204">
    <cfRule type="cellIs" dxfId="2" priority="170" stopIfTrue="1" operator="lessThan">
      <formula>0</formula>
    </cfRule>
  </conditionalFormatting>
  <conditionalFormatting sqref="F1205">
    <cfRule type="cellIs" dxfId="2" priority="169" stopIfTrue="1" operator="lessThan">
      <formula>0</formula>
    </cfRule>
  </conditionalFormatting>
  <conditionalFormatting sqref="F1206">
    <cfRule type="cellIs" dxfId="2" priority="168" stopIfTrue="1" operator="lessThan">
      <formula>0</formula>
    </cfRule>
  </conditionalFormatting>
  <conditionalFormatting sqref="F1207">
    <cfRule type="cellIs" dxfId="2" priority="167" stopIfTrue="1" operator="lessThan">
      <formula>0</formula>
    </cfRule>
  </conditionalFormatting>
  <conditionalFormatting sqref="F1208">
    <cfRule type="cellIs" dxfId="2" priority="166" stopIfTrue="1" operator="lessThan">
      <formula>0</formula>
    </cfRule>
  </conditionalFormatting>
  <conditionalFormatting sqref="F1209">
    <cfRule type="cellIs" dxfId="2" priority="165" stopIfTrue="1" operator="lessThan">
      <formula>0</formula>
    </cfRule>
  </conditionalFormatting>
  <conditionalFormatting sqref="F1210">
    <cfRule type="cellIs" dxfId="2" priority="164" stopIfTrue="1" operator="lessThan">
      <formula>0</formula>
    </cfRule>
  </conditionalFormatting>
  <conditionalFormatting sqref="F1211">
    <cfRule type="cellIs" dxfId="2" priority="163" stopIfTrue="1" operator="lessThan">
      <formula>0</formula>
    </cfRule>
  </conditionalFormatting>
  <conditionalFormatting sqref="F1212">
    <cfRule type="cellIs" dxfId="2" priority="162" stopIfTrue="1" operator="lessThan">
      <formula>0</formula>
    </cfRule>
  </conditionalFormatting>
  <conditionalFormatting sqref="F1213">
    <cfRule type="cellIs" dxfId="2" priority="161" stopIfTrue="1" operator="lessThan">
      <formula>0</formula>
    </cfRule>
  </conditionalFormatting>
  <conditionalFormatting sqref="F1214">
    <cfRule type="cellIs" dxfId="2" priority="160" stopIfTrue="1" operator="lessThan">
      <formula>0</formula>
    </cfRule>
  </conditionalFormatting>
  <conditionalFormatting sqref="F1215">
    <cfRule type="cellIs" dxfId="2" priority="159" stopIfTrue="1" operator="lessThan">
      <formula>0</formula>
    </cfRule>
  </conditionalFormatting>
  <conditionalFormatting sqref="F1216">
    <cfRule type="cellIs" dxfId="2" priority="158" stopIfTrue="1" operator="lessThan">
      <formula>0</formula>
    </cfRule>
  </conditionalFormatting>
  <conditionalFormatting sqref="F1217">
    <cfRule type="cellIs" dxfId="2" priority="157" stopIfTrue="1" operator="lessThan">
      <formula>0</formula>
    </cfRule>
  </conditionalFormatting>
  <conditionalFormatting sqref="F1218">
    <cfRule type="cellIs" dxfId="2" priority="156" stopIfTrue="1" operator="lessThan">
      <formula>0</formula>
    </cfRule>
  </conditionalFormatting>
  <conditionalFormatting sqref="F1219">
    <cfRule type="cellIs" dxfId="2" priority="155" stopIfTrue="1" operator="lessThan">
      <formula>0</formula>
    </cfRule>
  </conditionalFormatting>
  <conditionalFormatting sqref="F1220">
    <cfRule type="cellIs" dxfId="2" priority="154" stopIfTrue="1" operator="lessThan">
      <formula>0</formula>
    </cfRule>
  </conditionalFormatting>
  <conditionalFormatting sqref="F1221">
    <cfRule type="cellIs" dxfId="2" priority="153" stopIfTrue="1" operator="lessThan">
      <formula>0</formula>
    </cfRule>
  </conditionalFormatting>
  <conditionalFormatting sqref="F1222">
    <cfRule type="cellIs" dxfId="2" priority="152" stopIfTrue="1" operator="lessThan">
      <formula>0</formula>
    </cfRule>
  </conditionalFormatting>
  <conditionalFormatting sqref="F1223">
    <cfRule type="cellIs" dxfId="2" priority="151" stopIfTrue="1" operator="lessThan">
      <formula>0</formula>
    </cfRule>
  </conditionalFormatting>
  <conditionalFormatting sqref="F1224">
    <cfRule type="cellIs" dxfId="2" priority="150" stopIfTrue="1" operator="lessThan">
      <formula>0</formula>
    </cfRule>
  </conditionalFormatting>
  <conditionalFormatting sqref="F1225">
    <cfRule type="cellIs" dxfId="2" priority="149" stopIfTrue="1" operator="lessThan">
      <formula>0</formula>
    </cfRule>
  </conditionalFormatting>
  <conditionalFormatting sqref="F1226">
    <cfRule type="cellIs" dxfId="2" priority="148" stopIfTrue="1" operator="lessThan">
      <formula>0</formula>
    </cfRule>
  </conditionalFormatting>
  <conditionalFormatting sqref="F1227">
    <cfRule type="cellIs" dxfId="2" priority="147" stopIfTrue="1" operator="lessThan">
      <formula>0</formula>
    </cfRule>
  </conditionalFormatting>
  <conditionalFormatting sqref="F1228">
    <cfRule type="cellIs" dxfId="2" priority="146" stopIfTrue="1" operator="lessThan">
      <formula>0</formula>
    </cfRule>
  </conditionalFormatting>
  <conditionalFormatting sqref="F1229">
    <cfRule type="cellIs" dxfId="2" priority="145" stopIfTrue="1" operator="lessThan">
      <formula>0</formula>
    </cfRule>
  </conditionalFormatting>
  <conditionalFormatting sqref="F1230">
    <cfRule type="cellIs" dxfId="2" priority="144" stopIfTrue="1" operator="lessThan">
      <formula>0</formula>
    </cfRule>
  </conditionalFormatting>
  <conditionalFormatting sqref="F1231">
    <cfRule type="cellIs" dxfId="2" priority="143" stopIfTrue="1" operator="lessThan">
      <formula>0</formula>
    </cfRule>
  </conditionalFormatting>
  <conditionalFormatting sqref="F1232">
    <cfRule type="cellIs" dxfId="2" priority="142" stopIfTrue="1" operator="lessThan">
      <formula>0</formula>
    </cfRule>
  </conditionalFormatting>
  <conditionalFormatting sqref="F1233">
    <cfRule type="cellIs" dxfId="2" priority="141" stopIfTrue="1" operator="lessThan">
      <formula>0</formula>
    </cfRule>
  </conditionalFormatting>
  <conditionalFormatting sqref="F1234">
    <cfRule type="cellIs" dxfId="2" priority="140" stopIfTrue="1" operator="lessThan">
      <formula>0</formula>
    </cfRule>
  </conditionalFormatting>
  <conditionalFormatting sqref="F1235">
    <cfRule type="cellIs" dxfId="2" priority="139" stopIfTrue="1" operator="lessThan">
      <formula>0</formula>
    </cfRule>
  </conditionalFormatting>
  <conditionalFormatting sqref="F1236">
    <cfRule type="cellIs" dxfId="2" priority="138" stopIfTrue="1" operator="lessThan">
      <formula>0</formula>
    </cfRule>
  </conditionalFormatting>
  <conditionalFormatting sqref="F1237">
    <cfRule type="cellIs" dxfId="2" priority="137" stopIfTrue="1" operator="lessThan">
      <formula>0</formula>
    </cfRule>
  </conditionalFormatting>
  <conditionalFormatting sqref="F1238">
    <cfRule type="cellIs" dxfId="2" priority="136" stopIfTrue="1" operator="lessThan">
      <formula>0</formula>
    </cfRule>
  </conditionalFormatting>
  <conditionalFormatting sqref="F1239">
    <cfRule type="cellIs" dxfId="2" priority="135" stopIfTrue="1" operator="lessThan">
      <formula>0</formula>
    </cfRule>
  </conditionalFormatting>
  <conditionalFormatting sqref="F1240">
    <cfRule type="cellIs" dxfId="2" priority="134" stopIfTrue="1" operator="lessThan">
      <formula>0</formula>
    </cfRule>
  </conditionalFormatting>
  <conditionalFormatting sqref="F1241">
    <cfRule type="cellIs" dxfId="2" priority="133" stopIfTrue="1" operator="lessThan">
      <formula>0</formula>
    </cfRule>
  </conditionalFormatting>
  <conditionalFormatting sqref="F1242">
    <cfRule type="cellIs" dxfId="2" priority="132" stopIfTrue="1" operator="lessThan">
      <formula>0</formula>
    </cfRule>
  </conditionalFormatting>
  <conditionalFormatting sqref="F1243">
    <cfRule type="cellIs" dxfId="2" priority="131" stopIfTrue="1" operator="lessThan">
      <formula>0</formula>
    </cfRule>
  </conditionalFormatting>
  <conditionalFormatting sqref="F1244">
    <cfRule type="cellIs" dxfId="2" priority="130" stopIfTrue="1" operator="lessThan">
      <formula>0</formula>
    </cfRule>
  </conditionalFormatting>
  <conditionalFormatting sqref="F1245">
    <cfRule type="cellIs" dxfId="2" priority="129" stopIfTrue="1" operator="lessThan">
      <formula>0</formula>
    </cfRule>
  </conditionalFormatting>
  <conditionalFormatting sqref="F1246">
    <cfRule type="cellIs" dxfId="2" priority="128" stopIfTrue="1" operator="lessThan">
      <formula>0</formula>
    </cfRule>
  </conditionalFormatting>
  <conditionalFormatting sqref="F1247">
    <cfRule type="cellIs" dxfId="2" priority="127" stopIfTrue="1" operator="lessThan">
      <formula>0</formula>
    </cfRule>
  </conditionalFormatting>
  <conditionalFormatting sqref="F1248">
    <cfRule type="cellIs" dxfId="2" priority="126" stopIfTrue="1" operator="lessThan">
      <formula>0</formula>
    </cfRule>
  </conditionalFormatting>
  <conditionalFormatting sqref="F1249">
    <cfRule type="cellIs" dxfId="2" priority="125" stopIfTrue="1" operator="lessThan">
      <formula>0</formula>
    </cfRule>
  </conditionalFormatting>
  <conditionalFormatting sqref="F1250">
    <cfRule type="cellIs" dxfId="2" priority="124" stopIfTrue="1" operator="lessThan">
      <formula>0</formula>
    </cfRule>
  </conditionalFormatting>
  <conditionalFormatting sqref="F1251">
    <cfRule type="cellIs" dxfId="2" priority="123" stopIfTrue="1" operator="lessThan">
      <formula>0</formula>
    </cfRule>
  </conditionalFormatting>
  <conditionalFormatting sqref="F1252">
    <cfRule type="cellIs" dxfId="2" priority="122" stopIfTrue="1" operator="lessThan">
      <formula>0</formula>
    </cfRule>
  </conditionalFormatting>
  <conditionalFormatting sqref="F1253">
    <cfRule type="cellIs" dxfId="2" priority="121" stopIfTrue="1" operator="lessThan">
      <formula>0</formula>
    </cfRule>
  </conditionalFormatting>
  <conditionalFormatting sqref="F1254">
    <cfRule type="cellIs" dxfId="2" priority="120" stopIfTrue="1" operator="lessThan">
      <formula>0</formula>
    </cfRule>
  </conditionalFormatting>
  <conditionalFormatting sqref="F1255">
    <cfRule type="cellIs" dxfId="2" priority="119" stopIfTrue="1" operator="lessThan">
      <formula>0</formula>
    </cfRule>
  </conditionalFormatting>
  <conditionalFormatting sqref="F1256">
    <cfRule type="cellIs" dxfId="2" priority="118" stopIfTrue="1" operator="lessThan">
      <formula>0</formula>
    </cfRule>
  </conditionalFormatting>
  <conditionalFormatting sqref="F1257">
    <cfRule type="cellIs" dxfId="2" priority="117" stopIfTrue="1" operator="lessThan">
      <formula>0</formula>
    </cfRule>
  </conditionalFormatting>
  <conditionalFormatting sqref="F1258">
    <cfRule type="cellIs" dxfId="2" priority="116" stopIfTrue="1" operator="lessThan">
      <formula>0</formula>
    </cfRule>
  </conditionalFormatting>
  <conditionalFormatting sqref="F1259">
    <cfRule type="cellIs" dxfId="2" priority="115" stopIfTrue="1" operator="lessThan">
      <formula>0</formula>
    </cfRule>
  </conditionalFormatting>
  <conditionalFormatting sqref="F1260">
    <cfRule type="cellIs" dxfId="2" priority="114" stopIfTrue="1" operator="lessThan">
      <formula>0</formula>
    </cfRule>
  </conditionalFormatting>
  <conditionalFormatting sqref="F1261">
    <cfRule type="cellIs" dxfId="2" priority="113" stopIfTrue="1" operator="lessThan">
      <formula>0</formula>
    </cfRule>
  </conditionalFormatting>
  <conditionalFormatting sqref="F1262">
    <cfRule type="cellIs" dxfId="2" priority="112" stopIfTrue="1" operator="lessThan">
      <formula>0</formula>
    </cfRule>
  </conditionalFormatting>
  <conditionalFormatting sqref="F1263">
    <cfRule type="cellIs" dxfId="2" priority="111" stopIfTrue="1" operator="lessThan">
      <formula>0</formula>
    </cfRule>
  </conditionalFormatting>
  <conditionalFormatting sqref="F1264">
    <cfRule type="cellIs" dxfId="2" priority="110" stopIfTrue="1" operator="lessThan">
      <formula>0</formula>
    </cfRule>
  </conditionalFormatting>
  <conditionalFormatting sqref="F1265">
    <cfRule type="cellIs" dxfId="2" priority="109" stopIfTrue="1" operator="lessThan">
      <formula>0</formula>
    </cfRule>
  </conditionalFormatting>
  <conditionalFormatting sqref="F1266">
    <cfRule type="cellIs" dxfId="2" priority="108" stopIfTrue="1" operator="lessThan">
      <formula>0</formula>
    </cfRule>
  </conditionalFormatting>
  <conditionalFormatting sqref="F1267">
    <cfRule type="cellIs" dxfId="2" priority="107" stopIfTrue="1" operator="lessThan">
      <formula>0</formula>
    </cfRule>
  </conditionalFormatting>
  <conditionalFormatting sqref="F1268">
    <cfRule type="cellIs" dxfId="2" priority="106" stopIfTrue="1" operator="lessThan">
      <formula>0</formula>
    </cfRule>
  </conditionalFormatting>
  <conditionalFormatting sqref="F1269">
    <cfRule type="cellIs" dxfId="2" priority="105" stopIfTrue="1" operator="lessThan">
      <formula>0</formula>
    </cfRule>
  </conditionalFormatting>
  <conditionalFormatting sqref="F1270">
    <cfRule type="cellIs" dxfId="2" priority="104" stopIfTrue="1" operator="lessThan">
      <formula>0</formula>
    </cfRule>
  </conditionalFormatting>
  <conditionalFormatting sqref="F1271">
    <cfRule type="cellIs" dxfId="2" priority="103" stopIfTrue="1" operator="lessThan">
      <formula>0</formula>
    </cfRule>
  </conditionalFormatting>
  <conditionalFormatting sqref="F1272">
    <cfRule type="cellIs" dxfId="2" priority="102" stopIfTrue="1" operator="lessThan">
      <formula>0</formula>
    </cfRule>
  </conditionalFormatting>
  <conditionalFormatting sqref="F1273">
    <cfRule type="cellIs" dxfId="2" priority="101" stopIfTrue="1" operator="lessThan">
      <formula>0</formula>
    </cfRule>
  </conditionalFormatting>
  <conditionalFormatting sqref="F1274">
    <cfRule type="cellIs" dxfId="2" priority="100" stopIfTrue="1" operator="lessThan">
      <formula>0</formula>
    </cfRule>
  </conditionalFormatting>
  <conditionalFormatting sqref="F1275">
    <cfRule type="cellIs" dxfId="2" priority="99" stopIfTrue="1" operator="lessThan">
      <formula>0</formula>
    </cfRule>
  </conditionalFormatting>
  <conditionalFormatting sqref="F1276">
    <cfRule type="cellIs" dxfId="2" priority="98" stopIfTrue="1" operator="lessThan">
      <formula>0</formula>
    </cfRule>
  </conditionalFormatting>
  <conditionalFormatting sqref="F1277">
    <cfRule type="cellIs" dxfId="2" priority="97" stopIfTrue="1" operator="lessThan">
      <formula>0</formula>
    </cfRule>
  </conditionalFormatting>
  <conditionalFormatting sqref="F1278">
    <cfRule type="cellIs" dxfId="2" priority="96" stopIfTrue="1" operator="lessThan">
      <formula>0</formula>
    </cfRule>
  </conditionalFormatting>
  <conditionalFormatting sqref="F1279">
    <cfRule type="cellIs" dxfId="2" priority="95" stopIfTrue="1" operator="lessThan">
      <formula>0</formula>
    </cfRule>
  </conditionalFormatting>
  <conditionalFormatting sqref="F1280">
    <cfRule type="cellIs" dxfId="2" priority="94" stopIfTrue="1" operator="lessThan">
      <formula>0</formula>
    </cfRule>
  </conditionalFormatting>
  <conditionalFormatting sqref="F1281">
    <cfRule type="cellIs" dxfId="2" priority="93" stopIfTrue="1" operator="lessThan">
      <formula>0</formula>
    </cfRule>
  </conditionalFormatting>
  <conditionalFormatting sqref="F1282">
    <cfRule type="cellIs" dxfId="2" priority="92" stopIfTrue="1" operator="lessThan">
      <formula>0</formula>
    </cfRule>
  </conditionalFormatting>
  <conditionalFormatting sqref="F1283">
    <cfRule type="cellIs" dxfId="2" priority="91" stopIfTrue="1" operator="lessThan">
      <formula>0</formula>
    </cfRule>
  </conditionalFormatting>
  <conditionalFormatting sqref="F1284">
    <cfRule type="cellIs" dxfId="2" priority="90" stopIfTrue="1" operator="lessThan">
      <formula>0</formula>
    </cfRule>
  </conditionalFormatting>
  <conditionalFormatting sqref="F1285">
    <cfRule type="cellIs" dxfId="2" priority="89" stopIfTrue="1" operator="lessThan">
      <formula>0</formula>
    </cfRule>
  </conditionalFormatting>
  <conditionalFormatting sqref="F1286">
    <cfRule type="cellIs" dxfId="2" priority="88" stopIfTrue="1" operator="lessThan">
      <formula>0</formula>
    </cfRule>
  </conditionalFormatting>
  <conditionalFormatting sqref="F1287">
    <cfRule type="cellIs" dxfId="2" priority="87" stopIfTrue="1" operator="lessThan">
      <formula>0</formula>
    </cfRule>
  </conditionalFormatting>
  <conditionalFormatting sqref="F1288">
    <cfRule type="cellIs" dxfId="2" priority="86" stopIfTrue="1" operator="lessThan">
      <formula>0</formula>
    </cfRule>
  </conditionalFormatting>
  <conditionalFormatting sqref="F1289">
    <cfRule type="cellIs" dxfId="2" priority="85" stopIfTrue="1" operator="lessThan">
      <formula>0</formula>
    </cfRule>
  </conditionalFormatting>
  <conditionalFormatting sqref="F1290">
    <cfRule type="cellIs" dxfId="2" priority="84" stopIfTrue="1" operator="lessThan">
      <formula>0</formula>
    </cfRule>
  </conditionalFormatting>
  <conditionalFormatting sqref="F1291">
    <cfRule type="cellIs" dxfId="2" priority="83" stopIfTrue="1" operator="lessThan">
      <formula>0</formula>
    </cfRule>
  </conditionalFormatting>
  <conditionalFormatting sqref="F1292">
    <cfRule type="cellIs" dxfId="2" priority="82" stopIfTrue="1" operator="lessThan">
      <formula>0</formula>
    </cfRule>
  </conditionalFormatting>
  <conditionalFormatting sqref="F1293">
    <cfRule type="cellIs" dxfId="2" priority="81" stopIfTrue="1" operator="lessThan">
      <formula>0</formula>
    </cfRule>
  </conditionalFormatting>
  <conditionalFormatting sqref="F1294">
    <cfRule type="cellIs" dxfId="2" priority="80" stopIfTrue="1" operator="lessThan">
      <formula>0</formula>
    </cfRule>
  </conditionalFormatting>
  <conditionalFormatting sqref="F1295">
    <cfRule type="cellIs" dxfId="2" priority="79" stopIfTrue="1" operator="lessThan">
      <formula>0</formula>
    </cfRule>
  </conditionalFormatting>
  <conditionalFormatting sqref="F1296">
    <cfRule type="cellIs" dxfId="2" priority="78" stopIfTrue="1" operator="lessThan">
      <formula>0</formula>
    </cfRule>
  </conditionalFormatting>
  <conditionalFormatting sqref="F1297">
    <cfRule type="cellIs" dxfId="2" priority="77" stopIfTrue="1" operator="lessThan">
      <formula>0</formula>
    </cfRule>
  </conditionalFormatting>
  <conditionalFormatting sqref="F1298">
    <cfRule type="cellIs" dxfId="2" priority="76" stopIfTrue="1" operator="lessThan">
      <formula>0</formula>
    </cfRule>
  </conditionalFormatting>
  <conditionalFormatting sqref="F1299">
    <cfRule type="cellIs" dxfId="2" priority="75" stopIfTrue="1" operator="lessThan">
      <formula>0</formula>
    </cfRule>
  </conditionalFormatting>
  <conditionalFormatting sqref="F1300">
    <cfRule type="cellIs" dxfId="2" priority="74" stopIfTrue="1" operator="lessThan">
      <formula>0</formula>
    </cfRule>
  </conditionalFormatting>
  <conditionalFormatting sqref="F1301">
    <cfRule type="cellIs" dxfId="2" priority="73" stopIfTrue="1" operator="lessThan">
      <formula>0</formula>
    </cfRule>
  </conditionalFormatting>
  <conditionalFormatting sqref="F1302">
    <cfRule type="cellIs" dxfId="2" priority="72" stopIfTrue="1" operator="lessThan">
      <formula>0</formula>
    </cfRule>
  </conditionalFormatting>
  <conditionalFormatting sqref="F1303">
    <cfRule type="cellIs" dxfId="2" priority="71" stopIfTrue="1" operator="lessThan">
      <formula>0</formula>
    </cfRule>
  </conditionalFormatting>
  <conditionalFormatting sqref="F1304">
    <cfRule type="cellIs" dxfId="2" priority="70" stopIfTrue="1" operator="lessThan">
      <formula>0</formula>
    </cfRule>
  </conditionalFormatting>
  <conditionalFormatting sqref="F1305">
    <cfRule type="cellIs" dxfId="2" priority="69" stopIfTrue="1" operator="lessThan">
      <formula>0</formula>
    </cfRule>
  </conditionalFormatting>
  <conditionalFormatting sqref="F1306">
    <cfRule type="cellIs" dxfId="2" priority="68" stopIfTrue="1" operator="lessThan">
      <formula>0</formula>
    </cfRule>
  </conditionalFormatting>
  <conditionalFormatting sqref="F1307">
    <cfRule type="cellIs" dxfId="2" priority="67" stopIfTrue="1" operator="lessThan">
      <formula>0</formula>
    </cfRule>
  </conditionalFormatting>
  <conditionalFormatting sqref="F1308">
    <cfRule type="cellIs" dxfId="2" priority="66" stopIfTrue="1" operator="lessThan">
      <formula>0</formula>
    </cfRule>
  </conditionalFormatting>
  <conditionalFormatting sqref="F1309">
    <cfRule type="cellIs" dxfId="2" priority="65" stopIfTrue="1" operator="lessThan">
      <formula>0</formula>
    </cfRule>
  </conditionalFormatting>
  <conditionalFormatting sqref="F1310">
    <cfRule type="cellIs" dxfId="2" priority="64" stopIfTrue="1" operator="lessThan">
      <formula>0</formula>
    </cfRule>
  </conditionalFormatting>
  <conditionalFormatting sqref="F1311">
    <cfRule type="cellIs" dxfId="2" priority="63" stopIfTrue="1" operator="lessThan">
      <formula>0</formula>
    </cfRule>
  </conditionalFormatting>
  <conditionalFormatting sqref="F1312">
    <cfRule type="cellIs" dxfId="2" priority="62" stopIfTrue="1" operator="lessThan">
      <formula>0</formula>
    </cfRule>
  </conditionalFormatting>
  <conditionalFormatting sqref="F1313">
    <cfRule type="cellIs" dxfId="2" priority="61" stopIfTrue="1" operator="lessThan">
      <formula>0</formula>
    </cfRule>
  </conditionalFormatting>
  <conditionalFormatting sqref="F1314">
    <cfRule type="cellIs" dxfId="2" priority="60" stopIfTrue="1" operator="lessThan">
      <formula>0</formula>
    </cfRule>
  </conditionalFormatting>
  <conditionalFormatting sqref="F1315">
    <cfRule type="cellIs" dxfId="2" priority="59" stopIfTrue="1" operator="lessThan">
      <formula>0</formula>
    </cfRule>
  </conditionalFormatting>
  <conditionalFormatting sqref="F1316">
    <cfRule type="cellIs" dxfId="2" priority="58" stopIfTrue="1" operator="lessThan">
      <formula>0</formula>
    </cfRule>
  </conditionalFormatting>
  <conditionalFormatting sqref="F1317">
    <cfRule type="cellIs" dxfId="2" priority="57" stopIfTrue="1" operator="lessThan">
      <formula>0</formula>
    </cfRule>
  </conditionalFormatting>
  <conditionalFormatting sqref="F1318">
    <cfRule type="cellIs" dxfId="2" priority="56" stopIfTrue="1" operator="lessThan">
      <formula>0</formula>
    </cfRule>
  </conditionalFormatting>
  <conditionalFormatting sqref="F1319">
    <cfRule type="cellIs" dxfId="2" priority="55" stopIfTrue="1" operator="lessThan">
      <formula>0</formula>
    </cfRule>
  </conditionalFormatting>
  <conditionalFormatting sqref="F1320">
    <cfRule type="cellIs" dxfId="2" priority="54" stopIfTrue="1" operator="lessThan">
      <formula>0</formula>
    </cfRule>
  </conditionalFormatting>
  <conditionalFormatting sqref="F1321">
    <cfRule type="cellIs" dxfId="2" priority="53" stopIfTrue="1" operator="lessThan">
      <formula>0</formula>
    </cfRule>
  </conditionalFormatting>
  <conditionalFormatting sqref="F1322">
    <cfRule type="cellIs" dxfId="2" priority="52" stopIfTrue="1" operator="lessThan">
      <formula>0</formula>
    </cfRule>
  </conditionalFormatting>
  <conditionalFormatting sqref="F1323">
    <cfRule type="cellIs" dxfId="2" priority="51" stopIfTrue="1" operator="lessThan">
      <formula>0</formula>
    </cfRule>
  </conditionalFormatting>
  <conditionalFormatting sqref="F1324">
    <cfRule type="cellIs" dxfId="2" priority="50" stopIfTrue="1" operator="lessThan">
      <formula>0</formula>
    </cfRule>
  </conditionalFormatting>
  <conditionalFormatting sqref="F1325">
    <cfRule type="cellIs" dxfId="2" priority="49" stopIfTrue="1" operator="lessThan">
      <formula>0</formula>
    </cfRule>
  </conditionalFormatting>
  <conditionalFormatting sqref="F1326">
    <cfRule type="cellIs" dxfId="2" priority="48" stopIfTrue="1" operator="lessThan">
      <formula>0</formula>
    </cfRule>
  </conditionalFormatting>
  <conditionalFormatting sqref="F1327">
    <cfRule type="cellIs" dxfId="2" priority="47" stopIfTrue="1" operator="lessThan">
      <formula>0</formula>
    </cfRule>
  </conditionalFormatting>
  <conditionalFormatting sqref="F1328">
    <cfRule type="cellIs" dxfId="2" priority="46" stopIfTrue="1" operator="lessThan">
      <formula>0</formula>
    </cfRule>
  </conditionalFormatting>
  <conditionalFormatting sqref="F1329">
    <cfRule type="cellIs" dxfId="2" priority="45" stopIfTrue="1" operator="lessThan">
      <formula>0</formula>
    </cfRule>
  </conditionalFormatting>
  <conditionalFormatting sqref="F1330">
    <cfRule type="cellIs" dxfId="2" priority="44" stopIfTrue="1" operator="lessThan">
      <formula>0</formula>
    </cfRule>
  </conditionalFormatting>
  <conditionalFormatting sqref="F1331">
    <cfRule type="cellIs" dxfId="2" priority="43" stopIfTrue="1" operator="lessThan">
      <formula>0</formula>
    </cfRule>
  </conditionalFormatting>
  <conditionalFormatting sqref="F1332">
    <cfRule type="cellIs" dxfId="2" priority="42" stopIfTrue="1" operator="lessThan">
      <formula>0</formula>
    </cfRule>
  </conditionalFormatting>
  <conditionalFormatting sqref="F1333">
    <cfRule type="cellIs" dxfId="2" priority="41" stopIfTrue="1" operator="lessThan">
      <formula>0</formula>
    </cfRule>
  </conditionalFormatting>
  <conditionalFormatting sqref="F1334">
    <cfRule type="cellIs" dxfId="2" priority="40" stopIfTrue="1" operator="lessThan">
      <formula>0</formula>
    </cfRule>
  </conditionalFormatting>
  <conditionalFormatting sqref="F1335">
    <cfRule type="cellIs" dxfId="2" priority="39" stopIfTrue="1" operator="lessThan">
      <formula>0</formula>
    </cfRule>
  </conditionalFormatting>
  <conditionalFormatting sqref="F1336">
    <cfRule type="cellIs" dxfId="2" priority="38" stopIfTrue="1" operator="lessThan">
      <formula>0</formula>
    </cfRule>
  </conditionalFormatting>
  <conditionalFormatting sqref="F1337">
    <cfRule type="cellIs" dxfId="2" priority="37" stopIfTrue="1" operator="lessThan">
      <formula>0</formula>
    </cfRule>
  </conditionalFormatting>
  <conditionalFormatting sqref="F1338">
    <cfRule type="cellIs" dxfId="2" priority="36" stopIfTrue="1" operator="lessThan">
      <formula>0</formula>
    </cfRule>
  </conditionalFormatting>
  <conditionalFormatting sqref="F1339">
    <cfRule type="cellIs" dxfId="2" priority="35" stopIfTrue="1" operator="lessThan">
      <formula>0</formula>
    </cfRule>
  </conditionalFormatting>
  <conditionalFormatting sqref="F1340">
    <cfRule type="cellIs" dxfId="2" priority="34" stopIfTrue="1" operator="lessThan">
      <formula>0</formula>
    </cfRule>
  </conditionalFormatting>
  <conditionalFormatting sqref="F1341">
    <cfRule type="cellIs" dxfId="2" priority="33" stopIfTrue="1" operator="lessThan">
      <formula>0</formula>
    </cfRule>
  </conditionalFormatting>
  <conditionalFormatting sqref="F1342">
    <cfRule type="cellIs" dxfId="2" priority="32" stopIfTrue="1" operator="lessThan">
      <formula>0</formula>
    </cfRule>
  </conditionalFormatting>
  <conditionalFormatting sqref="F1343">
    <cfRule type="cellIs" dxfId="2" priority="31" stopIfTrue="1" operator="lessThan">
      <formula>0</formula>
    </cfRule>
  </conditionalFormatting>
  <conditionalFormatting sqref="F1344">
    <cfRule type="cellIs" dxfId="2" priority="30" stopIfTrue="1" operator="lessThan">
      <formula>0</formula>
    </cfRule>
  </conditionalFormatting>
  <conditionalFormatting sqref="F1345">
    <cfRule type="cellIs" dxfId="2" priority="29" stopIfTrue="1" operator="lessThan">
      <formula>0</formula>
    </cfRule>
  </conditionalFormatting>
  <conditionalFormatting sqref="F1346">
    <cfRule type="cellIs" dxfId="2" priority="28" stopIfTrue="1" operator="lessThan">
      <formula>0</formula>
    </cfRule>
  </conditionalFormatting>
  <conditionalFormatting sqref="F1347">
    <cfRule type="cellIs" dxfId="2" priority="27" stopIfTrue="1" operator="lessThan">
      <formula>0</formula>
    </cfRule>
  </conditionalFormatting>
  <conditionalFormatting sqref="F1348">
    <cfRule type="cellIs" dxfId="2" priority="26" stopIfTrue="1" operator="lessThan">
      <formula>0</formula>
    </cfRule>
  </conditionalFormatting>
  <conditionalFormatting sqref="F1349">
    <cfRule type="cellIs" dxfId="2" priority="25" stopIfTrue="1" operator="lessThan">
      <formula>0</formula>
    </cfRule>
  </conditionalFormatting>
  <conditionalFormatting sqref="F1350">
    <cfRule type="cellIs" dxfId="2" priority="24" stopIfTrue="1" operator="lessThan">
      <formula>0</formula>
    </cfRule>
  </conditionalFormatting>
  <conditionalFormatting sqref="F1351">
    <cfRule type="cellIs" dxfId="2" priority="23" stopIfTrue="1" operator="lessThan">
      <formula>0</formula>
    </cfRule>
  </conditionalFormatting>
  <conditionalFormatting sqref="F1352">
    <cfRule type="cellIs" dxfId="2" priority="22" stopIfTrue="1" operator="lessThan">
      <formula>0</formula>
    </cfRule>
  </conditionalFormatting>
  <conditionalFormatting sqref="F1353">
    <cfRule type="cellIs" dxfId="2" priority="21" stopIfTrue="1" operator="lessThan">
      <formula>0</formula>
    </cfRule>
  </conditionalFormatting>
  <conditionalFormatting sqref="F1354">
    <cfRule type="cellIs" dxfId="2" priority="20" stopIfTrue="1" operator="lessThan">
      <formula>0</formula>
    </cfRule>
  </conditionalFormatting>
  <conditionalFormatting sqref="F1355">
    <cfRule type="cellIs" dxfId="2" priority="19" stopIfTrue="1" operator="lessThan">
      <formula>0</formula>
    </cfRule>
  </conditionalFormatting>
  <conditionalFormatting sqref="F1356">
    <cfRule type="cellIs" dxfId="2" priority="18" stopIfTrue="1" operator="lessThan">
      <formula>0</formula>
    </cfRule>
  </conditionalFormatting>
  <conditionalFormatting sqref="F1357">
    <cfRule type="cellIs" dxfId="2" priority="17" stopIfTrue="1" operator="lessThan">
      <formula>0</formula>
    </cfRule>
  </conditionalFormatting>
  <conditionalFormatting sqref="F1358">
    <cfRule type="cellIs" dxfId="2" priority="16" stopIfTrue="1" operator="lessThan">
      <formula>0</formula>
    </cfRule>
  </conditionalFormatting>
  <conditionalFormatting sqref="F1359">
    <cfRule type="cellIs" dxfId="2" priority="15" stopIfTrue="1" operator="lessThan">
      <formula>0</formula>
    </cfRule>
  </conditionalFormatting>
  <conditionalFormatting sqref="F1360">
    <cfRule type="cellIs" dxfId="2" priority="14" stopIfTrue="1" operator="lessThan">
      <formula>0</formula>
    </cfRule>
  </conditionalFormatting>
  <conditionalFormatting sqref="F1361">
    <cfRule type="cellIs" dxfId="2" priority="13" stopIfTrue="1" operator="lessThan">
      <formula>0</formula>
    </cfRule>
  </conditionalFormatting>
  <conditionalFormatting sqref="F1362">
    <cfRule type="cellIs" dxfId="2" priority="12"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2"/>
  <sheetViews>
    <sheetView showZeros="0" view="pageBreakPreview" zoomScaleNormal="100" workbookViewId="0">
      <pane ySplit="3" topLeftCell="A21" activePane="bottomLeft" state="frozen"/>
      <selection/>
      <selection pane="bottomLeft" activeCell="A3" sqref="A3"/>
    </sheetView>
  </sheetViews>
  <sheetFormatPr defaultColWidth="9" defaultRowHeight="13.5" outlineLevelCol="1"/>
  <cols>
    <col min="1" max="1" width="79" customWidth="1"/>
    <col min="2" max="2" width="36.5083333333333" customWidth="1"/>
  </cols>
  <sheetData>
    <row r="1" ht="45" customHeight="1" spans="1:2">
      <c r="A1" s="396" t="s">
        <v>1173</v>
      </c>
      <c r="B1" s="396"/>
    </row>
    <row r="2" ht="20.1" customHeight="1" spans="1:2">
      <c r="A2" s="397"/>
      <c r="B2" s="398" t="s">
        <v>2</v>
      </c>
    </row>
    <row r="3" ht="45" customHeight="1" spans="1:2">
      <c r="A3" s="399" t="s">
        <v>1174</v>
      </c>
      <c r="B3" s="83" t="s">
        <v>6</v>
      </c>
    </row>
    <row r="4" ht="30" customHeight="1" spans="1:2">
      <c r="A4" s="400" t="s">
        <v>1175</v>
      </c>
      <c r="B4" s="401">
        <v>38112</v>
      </c>
    </row>
    <row r="5" ht="30" customHeight="1" spans="1:2">
      <c r="A5" s="402" t="s">
        <v>1176</v>
      </c>
      <c r="B5" s="403">
        <v>21290</v>
      </c>
    </row>
    <row r="6" ht="30" customHeight="1" spans="1:2">
      <c r="A6" s="402" t="s">
        <v>1177</v>
      </c>
      <c r="B6" s="403">
        <v>7390</v>
      </c>
    </row>
    <row r="7" ht="30" customHeight="1" spans="1:2">
      <c r="A7" s="402" t="s">
        <v>1178</v>
      </c>
      <c r="B7" s="403">
        <v>2257</v>
      </c>
    </row>
    <row r="8" ht="30" customHeight="1" spans="1:2">
      <c r="A8" s="402" t="s">
        <v>1179</v>
      </c>
      <c r="B8" s="403">
        <v>7175</v>
      </c>
    </row>
    <row r="9" ht="30" customHeight="1" spans="1:2">
      <c r="A9" s="400" t="s">
        <v>1180</v>
      </c>
      <c r="B9" s="401">
        <v>5215</v>
      </c>
    </row>
    <row r="10" ht="30" customHeight="1" spans="1:2">
      <c r="A10" s="402" t="s">
        <v>1181</v>
      </c>
      <c r="B10" s="403">
        <v>3107</v>
      </c>
    </row>
    <row r="11" ht="30" customHeight="1" spans="1:2">
      <c r="A11" s="402" t="s">
        <v>1182</v>
      </c>
      <c r="B11" s="403">
        <v>195</v>
      </c>
    </row>
    <row r="12" ht="30" customHeight="1" spans="1:2">
      <c r="A12" s="402" t="s">
        <v>1183</v>
      </c>
      <c r="B12" s="403">
        <v>159</v>
      </c>
    </row>
    <row r="13" ht="30" customHeight="1" spans="1:2">
      <c r="A13" s="402" t="s">
        <v>1184</v>
      </c>
      <c r="B13" s="403">
        <v>50</v>
      </c>
    </row>
    <row r="14" ht="30" customHeight="1" spans="1:2">
      <c r="A14" s="402" t="s">
        <v>1185</v>
      </c>
      <c r="B14" s="403">
        <v>209</v>
      </c>
    </row>
    <row r="15" ht="30" customHeight="1" spans="1:2">
      <c r="A15" s="402" t="s">
        <v>1186</v>
      </c>
      <c r="B15" s="403">
        <v>34</v>
      </c>
    </row>
    <row r="16" ht="30" customHeight="1" spans="1:2">
      <c r="A16" s="402" t="s">
        <v>1187</v>
      </c>
      <c r="B16" s="403"/>
    </row>
    <row r="17" ht="30" customHeight="1" spans="1:2">
      <c r="A17" s="402" t="s">
        <v>1188</v>
      </c>
      <c r="B17" s="403">
        <v>273</v>
      </c>
    </row>
    <row r="18" ht="30" customHeight="1" spans="1:2">
      <c r="A18" s="402" t="s">
        <v>1189</v>
      </c>
      <c r="B18" s="403">
        <v>5</v>
      </c>
    </row>
    <row r="19" ht="30" customHeight="1" spans="1:2">
      <c r="A19" s="402" t="s">
        <v>1190</v>
      </c>
      <c r="B19" s="403">
        <v>1183</v>
      </c>
    </row>
    <row r="20" ht="30" customHeight="1" spans="1:2">
      <c r="A20" s="400" t="s">
        <v>1191</v>
      </c>
      <c r="B20" s="401"/>
    </row>
    <row r="21" ht="30" customHeight="1" spans="1:2">
      <c r="A21" s="402" t="s">
        <v>1192</v>
      </c>
      <c r="B21" s="378"/>
    </row>
    <row r="22" ht="30" customHeight="1" spans="1:2">
      <c r="A22" s="400" t="s">
        <v>1193</v>
      </c>
      <c r="B22" s="401">
        <v>81956</v>
      </c>
    </row>
    <row r="23" ht="30" customHeight="1" spans="1:2">
      <c r="A23" s="402" t="s">
        <v>1194</v>
      </c>
      <c r="B23" s="378">
        <v>80094</v>
      </c>
    </row>
    <row r="24" ht="30" customHeight="1" spans="1:2">
      <c r="A24" s="402" t="s">
        <v>1195</v>
      </c>
      <c r="B24" s="403">
        <v>1862</v>
      </c>
    </row>
    <row r="25" ht="30" customHeight="1" spans="1:2">
      <c r="A25" s="400" t="s">
        <v>1196</v>
      </c>
      <c r="B25" s="401"/>
    </row>
    <row r="26" ht="30" customHeight="1" spans="1:2">
      <c r="A26" s="402" t="s">
        <v>1197</v>
      </c>
      <c r="B26" s="378"/>
    </row>
    <row r="27" ht="30" customHeight="1" spans="1:2">
      <c r="A27" s="400" t="s">
        <v>1198</v>
      </c>
      <c r="B27" s="401">
        <v>22117</v>
      </c>
    </row>
    <row r="28" ht="30" customHeight="1" spans="1:2">
      <c r="A28" s="402" t="s">
        <v>1199</v>
      </c>
      <c r="B28" s="403">
        <v>21139</v>
      </c>
    </row>
    <row r="29" ht="30" customHeight="1" spans="1:2">
      <c r="A29" s="402" t="s">
        <v>1200</v>
      </c>
      <c r="B29" s="403">
        <v>44</v>
      </c>
    </row>
    <row r="30" ht="30" customHeight="1" spans="1:2">
      <c r="A30" s="402" t="s">
        <v>1201</v>
      </c>
      <c r="B30" s="403">
        <v>97</v>
      </c>
    </row>
    <row r="31" ht="30" customHeight="1" spans="1:2">
      <c r="A31" s="402" t="s">
        <v>1202</v>
      </c>
      <c r="B31" s="403">
        <v>837</v>
      </c>
    </row>
    <row r="32" ht="30" customHeight="1" spans="1:2">
      <c r="A32" s="404" t="s">
        <v>1203</v>
      </c>
      <c r="B32" s="401">
        <f>B4+B9+B20+B22+B25+B27</f>
        <v>147400</v>
      </c>
    </row>
  </sheetData>
  <autoFilter ref="A3:B32">
    <extLst/>
  </autoFilter>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E43"/>
  <sheetViews>
    <sheetView showGridLines="0" showZeros="0" view="pageBreakPreview" zoomScaleNormal="100" workbookViewId="0">
      <pane ySplit="3" topLeftCell="A36" activePane="bottomLeft" state="frozen"/>
      <selection/>
      <selection pane="bottomLeft" activeCell="A42" sqref="A42"/>
    </sheetView>
  </sheetViews>
  <sheetFormatPr defaultColWidth="9" defaultRowHeight="13.5" outlineLevelCol="4"/>
  <cols>
    <col min="1" max="1" width="69.6333333333333" style="250" customWidth="1"/>
    <col min="2" max="2" width="45.6333333333333" customWidth="1"/>
    <col min="3" max="4" width="16.6333333333333" hidden="1" customWidth="1"/>
    <col min="5" max="5" width="9" hidden="1" customWidth="1"/>
  </cols>
  <sheetData>
    <row r="1" s="249" customFormat="1" ht="45" customHeight="1" spans="1:4">
      <c r="A1" s="384" t="s">
        <v>1204</v>
      </c>
      <c r="B1" s="384"/>
      <c r="C1" s="384"/>
      <c r="D1" s="384"/>
    </row>
    <row r="2" ht="20.1" customHeight="1" spans="1:4">
      <c r="A2" s="253"/>
      <c r="B2" s="373" t="s">
        <v>2</v>
      </c>
      <c r="C2" s="385"/>
      <c r="D2" s="385" t="s">
        <v>2</v>
      </c>
    </row>
    <row r="3" ht="45" customHeight="1" spans="1:5">
      <c r="A3" s="163" t="s">
        <v>1205</v>
      </c>
      <c r="B3" s="83" t="s">
        <v>6</v>
      </c>
      <c r="C3" s="386" t="s">
        <v>1206</v>
      </c>
      <c r="D3" s="83" t="s">
        <v>1207</v>
      </c>
      <c r="E3" s="387" t="s">
        <v>8</v>
      </c>
    </row>
    <row r="4" ht="36" customHeight="1" spans="1:5">
      <c r="A4" s="388" t="s">
        <v>1208</v>
      </c>
      <c r="B4" s="101"/>
      <c r="C4" s="389">
        <f>SUM(C5:C5)</f>
        <v>0</v>
      </c>
      <c r="D4" s="390">
        <f>SUM(D5:D5)</f>
        <v>0</v>
      </c>
      <c r="E4" s="262" t="str">
        <f>IF(A4&lt;&gt;"",IF(SUM(B4:D4)&lt;&gt;0,"是","否"),"是")</f>
        <v>否</v>
      </c>
    </row>
    <row r="5" ht="36" customHeight="1" spans="1:5">
      <c r="A5" s="391" t="s">
        <v>1209</v>
      </c>
      <c r="B5" s="118"/>
      <c r="C5" s="392"/>
      <c r="D5" s="393"/>
      <c r="E5" s="262" t="str">
        <f>IF(A5&lt;&gt;"",IF(SUM(B5:D5)&lt;&gt;0,"是","否"),"是")</f>
        <v>否</v>
      </c>
    </row>
    <row r="6" ht="36" customHeight="1" spans="1:5">
      <c r="A6" s="388" t="s">
        <v>1210</v>
      </c>
      <c r="B6" s="118"/>
      <c r="C6" s="392">
        <v>64164</v>
      </c>
      <c r="D6" s="393"/>
      <c r="E6" s="262" t="str">
        <f>IF(A6&lt;&gt;"",IF(SUM(B6:D6)&lt;&gt;0,"是","否"),"是")</f>
        <v>是</v>
      </c>
    </row>
    <row r="7" ht="36" customHeight="1" spans="1:5">
      <c r="A7" s="391" t="s">
        <v>1209</v>
      </c>
      <c r="B7" s="101"/>
      <c r="C7" s="392"/>
      <c r="D7" s="393"/>
      <c r="E7" s="262"/>
    </row>
    <row r="8" ht="36" customHeight="1" spans="1:5">
      <c r="A8" s="388" t="s">
        <v>1211</v>
      </c>
      <c r="B8" s="118"/>
      <c r="C8" s="392">
        <v>2293</v>
      </c>
      <c r="D8" s="393"/>
      <c r="E8" s="262" t="str">
        <f>IF(A8&lt;&gt;"",IF(SUM(B8:D8)&lt;&gt;0,"是","否"),"是")</f>
        <v>是</v>
      </c>
    </row>
    <row r="9" ht="36" customHeight="1" spans="1:5">
      <c r="A9" s="391" t="s">
        <v>1209</v>
      </c>
      <c r="B9" s="118"/>
      <c r="C9" s="392"/>
      <c r="D9" s="393"/>
      <c r="E9" s="262"/>
    </row>
    <row r="10" ht="36" customHeight="1" spans="1:5">
      <c r="A10" s="388" t="s">
        <v>1212</v>
      </c>
      <c r="B10" s="118"/>
      <c r="C10" s="392">
        <v>9600</v>
      </c>
      <c r="D10" s="393"/>
      <c r="E10" s="262" t="str">
        <f>IF(A10&lt;&gt;"",IF(SUM(B10:D10)&lt;&gt;0,"是","否"),"是")</f>
        <v>是</v>
      </c>
    </row>
    <row r="11" ht="36" customHeight="1" spans="1:5">
      <c r="A11" s="391" t="s">
        <v>1209</v>
      </c>
      <c r="B11" s="118"/>
      <c r="C11" s="392"/>
      <c r="D11" s="393"/>
      <c r="E11" s="262"/>
    </row>
    <row r="12" ht="36" customHeight="1" spans="1:5">
      <c r="A12" s="388" t="s">
        <v>1213</v>
      </c>
      <c r="B12" s="118"/>
      <c r="C12" s="392">
        <v>280</v>
      </c>
      <c r="D12" s="393"/>
      <c r="E12" s="262" t="str">
        <f>IF(A12&lt;&gt;"",IF(SUM(B12:D12)&lt;&gt;0,"是","否"),"是")</f>
        <v>是</v>
      </c>
    </row>
    <row r="13" ht="36" customHeight="1" spans="1:5">
      <c r="A13" s="391" t="s">
        <v>1209</v>
      </c>
      <c r="B13" s="118"/>
      <c r="C13" s="392"/>
      <c r="D13" s="393"/>
      <c r="E13" s="262"/>
    </row>
    <row r="14" ht="36" customHeight="1" spans="1:5">
      <c r="A14" s="388" t="s">
        <v>1214</v>
      </c>
      <c r="B14" s="118"/>
      <c r="C14" s="392">
        <v>83870</v>
      </c>
      <c r="D14" s="393"/>
      <c r="E14" s="262" t="str">
        <f>IF(A14&lt;&gt;"",IF(SUM(B14:D14)&lt;&gt;0,"是","否"),"是")</f>
        <v>是</v>
      </c>
    </row>
    <row r="15" ht="36" customHeight="1" spans="1:5">
      <c r="A15" s="391" t="s">
        <v>1209</v>
      </c>
      <c r="B15" s="118"/>
      <c r="C15" s="392"/>
      <c r="D15" s="393"/>
      <c r="E15" s="262"/>
    </row>
    <row r="16" ht="36" customHeight="1" spans="1:5">
      <c r="A16" s="388" t="s">
        <v>1215</v>
      </c>
      <c r="B16" s="118"/>
      <c r="C16" s="392">
        <v>413</v>
      </c>
      <c r="D16" s="393"/>
      <c r="E16" s="262" t="str">
        <f>IF(A16&lt;&gt;"",IF(SUM(B16:D16)&lt;&gt;0,"是","否"),"是")</f>
        <v>是</v>
      </c>
    </row>
    <row r="17" ht="36" customHeight="1" spans="1:5">
      <c r="A17" s="391" t="s">
        <v>1209</v>
      </c>
      <c r="B17" s="118"/>
      <c r="C17" s="392"/>
      <c r="D17" s="393"/>
      <c r="E17" s="262"/>
    </row>
    <row r="18" ht="36" customHeight="1" spans="1:5">
      <c r="A18" s="388" t="s">
        <v>1216</v>
      </c>
      <c r="B18" s="118"/>
      <c r="C18" s="392">
        <v>60</v>
      </c>
      <c r="D18" s="393"/>
      <c r="E18" s="262" t="str">
        <f>IF(A18&lt;&gt;"",IF(SUM(B18:D18)&lt;&gt;0,"是","否"),"是")</f>
        <v>是</v>
      </c>
    </row>
    <row r="19" ht="36" customHeight="1" spans="1:5">
      <c r="A19" s="391" t="s">
        <v>1209</v>
      </c>
      <c r="B19" s="118"/>
      <c r="C19" s="392"/>
      <c r="D19" s="393"/>
      <c r="E19" s="262"/>
    </row>
    <row r="20" ht="36" customHeight="1" spans="1:5">
      <c r="A20" s="388" t="s">
        <v>1217</v>
      </c>
      <c r="B20" s="118"/>
      <c r="C20" s="392">
        <v>4418</v>
      </c>
      <c r="D20" s="393"/>
      <c r="E20" s="262" t="str">
        <f>IF(A20&lt;&gt;"",IF(SUM(B20:D20)&lt;&gt;0,"是","否"),"是")</f>
        <v>是</v>
      </c>
    </row>
    <row r="21" ht="36" customHeight="1" spans="1:5">
      <c r="A21" s="391" t="s">
        <v>1209</v>
      </c>
      <c r="B21" s="118"/>
      <c r="C21" s="389"/>
      <c r="D21" s="390"/>
      <c r="E21" s="262"/>
    </row>
    <row r="22" ht="36" customHeight="1" spans="1:5">
      <c r="A22" s="388" t="s">
        <v>1218</v>
      </c>
      <c r="B22" s="118"/>
      <c r="C22" s="392"/>
      <c r="D22" s="393"/>
      <c r="E22" s="262" t="str">
        <f>IF(A22&lt;&gt;"",IF(SUM(B22:D22)&lt;&gt;0,"是","否"),"是")</f>
        <v>否</v>
      </c>
    </row>
    <row r="23" ht="36" customHeight="1" spans="1:5">
      <c r="A23" s="391" t="s">
        <v>1209</v>
      </c>
      <c r="B23" s="118"/>
      <c r="C23" s="392"/>
      <c r="D23" s="393"/>
      <c r="E23" s="262"/>
    </row>
    <row r="24" ht="36" customHeight="1" spans="1:5">
      <c r="A24" s="388" t="s">
        <v>1219</v>
      </c>
      <c r="B24" s="118"/>
      <c r="C24" s="392"/>
      <c r="D24" s="393"/>
      <c r="E24" s="262" t="str">
        <f>IF(A24&lt;&gt;"",IF(SUM(B24:D24)&lt;&gt;0,"是","否"),"是")</f>
        <v>否</v>
      </c>
    </row>
    <row r="25" ht="36" customHeight="1" spans="1:5">
      <c r="A25" s="391" t="s">
        <v>1209</v>
      </c>
      <c r="B25" s="118"/>
      <c r="C25" s="392"/>
      <c r="D25" s="393"/>
      <c r="E25" s="262"/>
    </row>
    <row r="26" ht="36" customHeight="1" spans="1:5">
      <c r="A26" s="388" t="s">
        <v>1220</v>
      </c>
      <c r="B26" s="118"/>
      <c r="C26" s="392"/>
      <c r="D26" s="393">
        <v>5000</v>
      </c>
      <c r="E26" s="262" t="str">
        <f>IF(A26&lt;&gt;"",IF(SUM(B26:D26)&lt;&gt;0,"是","否"),"是")</f>
        <v>是</v>
      </c>
    </row>
    <row r="27" ht="36" customHeight="1" spans="1:5">
      <c r="A27" s="391" t="s">
        <v>1209</v>
      </c>
      <c r="B27" s="118"/>
      <c r="C27" s="392"/>
      <c r="D27" s="393"/>
      <c r="E27" s="262"/>
    </row>
    <row r="28" ht="36" customHeight="1" spans="1:5">
      <c r="A28" s="388" t="s">
        <v>1221</v>
      </c>
      <c r="B28" s="118"/>
      <c r="C28" s="392">
        <v>3800</v>
      </c>
      <c r="D28" s="393"/>
      <c r="E28" s="262" t="str">
        <f>IF(A28&lt;&gt;"",IF(SUM(B28:D28)&lt;&gt;0,"是","否"),"是")</f>
        <v>是</v>
      </c>
    </row>
    <row r="29" ht="36" customHeight="1" spans="1:5">
      <c r="A29" s="391" t="s">
        <v>1209</v>
      </c>
      <c r="B29" s="118"/>
      <c r="C29" s="392"/>
      <c r="D29" s="393"/>
      <c r="E29" s="262"/>
    </row>
    <row r="30" ht="36" customHeight="1" spans="1:5">
      <c r="A30" s="388" t="s">
        <v>1222</v>
      </c>
      <c r="B30" s="118"/>
      <c r="C30" s="392">
        <v>1257</v>
      </c>
      <c r="D30" s="393"/>
      <c r="E30" s="262" t="str">
        <f>IF(A30&lt;&gt;"",IF(SUM(B30:D30)&lt;&gt;0,"是","否"),"是")</f>
        <v>是</v>
      </c>
    </row>
    <row r="31" ht="36" customHeight="1" spans="1:5">
      <c r="A31" s="391" t="s">
        <v>1209</v>
      </c>
      <c r="B31" s="118"/>
      <c r="C31" s="392"/>
      <c r="D31" s="393"/>
      <c r="E31" s="262"/>
    </row>
    <row r="32" ht="36" customHeight="1" spans="1:5">
      <c r="A32" s="388" t="s">
        <v>1223</v>
      </c>
      <c r="B32" s="118"/>
      <c r="C32" s="392">
        <v>2163</v>
      </c>
      <c r="D32" s="393"/>
      <c r="E32" s="262" t="str">
        <f>IF(A32&lt;&gt;"",IF(SUM(B32:D32)&lt;&gt;0,"是","否"),"是")</f>
        <v>是</v>
      </c>
    </row>
    <row r="33" ht="36" customHeight="1" spans="1:5">
      <c r="A33" s="391" t="s">
        <v>1209</v>
      </c>
      <c r="B33" s="118"/>
      <c r="C33" s="392"/>
      <c r="D33" s="393"/>
      <c r="E33" s="262"/>
    </row>
    <row r="34" ht="36" customHeight="1" spans="1:5">
      <c r="A34" s="388" t="s">
        <v>1224</v>
      </c>
      <c r="B34" s="118"/>
      <c r="E34" s="262" t="str">
        <f>IF(A34&lt;&gt;"",IF(SUM(B34:D34)&lt;&gt;0,"是","否"),"是")</f>
        <v>否</v>
      </c>
    </row>
    <row r="35" ht="36" customHeight="1" spans="1:5">
      <c r="A35" s="391" t="s">
        <v>1209</v>
      </c>
      <c r="B35" s="118"/>
      <c r="E35" s="262"/>
    </row>
    <row r="36" ht="36" customHeight="1" spans="1:5">
      <c r="A36" s="388" t="s">
        <v>1225</v>
      </c>
      <c r="B36" s="118"/>
      <c r="E36" s="262" t="str">
        <f>IF(A36&lt;&gt;"",IF(SUM(B36:D36)&lt;&gt;0,"是","否"),"是")</f>
        <v>否</v>
      </c>
    </row>
    <row r="37" ht="36" customHeight="1" spans="1:5">
      <c r="A37" s="391" t="s">
        <v>1209</v>
      </c>
      <c r="B37" s="118"/>
      <c r="E37" s="262"/>
    </row>
    <row r="38" ht="36" customHeight="1" spans="1:5">
      <c r="A38" s="388" t="s">
        <v>1226</v>
      </c>
      <c r="B38" s="118"/>
      <c r="E38" s="262" t="str">
        <f>IF(A38&lt;&gt;"",IF(SUM(B38:D38)&lt;&gt;0,"是","否"),"是")</f>
        <v>否</v>
      </c>
    </row>
    <row r="39" ht="36" customHeight="1" spans="1:5">
      <c r="A39" s="391" t="s">
        <v>1209</v>
      </c>
      <c r="B39" s="118"/>
      <c r="E39" s="262"/>
    </row>
    <row r="40" ht="36" customHeight="1" spans="1:5">
      <c r="A40" s="388" t="s">
        <v>1227</v>
      </c>
      <c r="B40" s="118"/>
      <c r="E40" s="262" t="str">
        <f>IF(A40&lt;&gt;"",IF(SUM(B40:D40)&lt;&gt;0,"是","否"),"是")</f>
        <v>否</v>
      </c>
    </row>
    <row r="41" ht="36" customHeight="1" spans="1:5">
      <c r="A41" s="391" t="s">
        <v>1209</v>
      </c>
      <c r="B41" s="118"/>
      <c r="E41" s="262"/>
    </row>
    <row r="42" ht="36" customHeight="1" spans="1:5">
      <c r="A42" s="394" t="s">
        <v>1228</v>
      </c>
      <c r="B42" s="118"/>
      <c r="E42" s="262" t="str">
        <f>IF(A42&lt;&gt;"",IF(SUM(B42:D42)&lt;&gt;0,"是","否"),"是")</f>
        <v>否</v>
      </c>
    </row>
    <row r="43" ht="20.25" spans="1:1">
      <c r="A43" s="395" t="s">
        <v>1229</v>
      </c>
    </row>
  </sheetData>
  <autoFilter ref="A3:E43">
    <extLst/>
  </autoFilter>
  <mergeCells count="1">
    <mergeCell ref="A1:D1"/>
  </mergeCells>
  <conditionalFormatting sqref="E4">
    <cfRule type="cellIs" dxfId="2" priority="2" stopIfTrue="1" operator="lessThan">
      <formula>0</formula>
    </cfRule>
  </conditionalFormatting>
  <conditionalFormatting sqref="E5:E42">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F25"/>
  <sheetViews>
    <sheetView showGridLines="0" showZeros="0" view="pageBreakPreview" zoomScaleNormal="85" workbookViewId="0">
      <pane ySplit="3" topLeftCell="A11" activePane="bottomLeft" state="frozen"/>
      <selection/>
      <selection pane="bottomLeft" activeCell="C23" sqref="C23"/>
    </sheetView>
  </sheetViews>
  <sheetFormatPr defaultColWidth="9" defaultRowHeight="14.25" outlineLevelCol="5"/>
  <cols>
    <col min="1" max="1" width="43.6333333333333" style="149" customWidth="1"/>
    <col min="2" max="2" width="20.6333333333333" style="151" customWidth="1"/>
    <col min="3" max="3" width="20.6333333333333" style="149" customWidth="1"/>
    <col min="4" max="4" width="20" style="315" customWidth="1"/>
    <col min="5" max="5" width="12.6333333333333" style="149"/>
    <col min="6" max="16377" width="9" style="149"/>
    <col min="16378" max="16379" width="35.6333333333333" style="149"/>
    <col min="16380" max="16384" width="9" style="149"/>
  </cols>
  <sheetData>
    <row r="1" ht="45" customHeight="1" spans="1:4">
      <c r="A1" s="154" t="s">
        <v>1230</v>
      </c>
      <c r="B1" s="154"/>
      <c r="C1" s="154"/>
      <c r="D1" s="154"/>
    </row>
    <row r="2" ht="20.1" customHeight="1" spans="1:4">
      <c r="A2" s="155"/>
      <c r="B2" s="155"/>
      <c r="C2" s="372"/>
      <c r="D2" s="373" t="s">
        <v>2</v>
      </c>
    </row>
    <row r="3" s="150" customFormat="1" ht="45" customHeight="1" spans="1:4">
      <c r="A3" s="157" t="s">
        <v>1231</v>
      </c>
      <c r="B3" s="157" t="s">
        <v>1228</v>
      </c>
      <c r="C3" s="374" t="s">
        <v>1232</v>
      </c>
      <c r="D3" s="374" t="s">
        <v>1233</v>
      </c>
    </row>
    <row r="4" ht="36" customHeight="1" spans="1:4">
      <c r="A4" s="375" t="s">
        <v>1234</v>
      </c>
      <c r="B4" s="376"/>
      <c r="C4" s="376"/>
      <c r="D4" s="376"/>
    </row>
    <row r="5" ht="36" customHeight="1" spans="1:6">
      <c r="A5" s="377"/>
      <c r="B5" s="159"/>
      <c r="C5" s="159"/>
      <c r="D5" s="378"/>
      <c r="F5" s="149" t="s">
        <v>1235</v>
      </c>
    </row>
    <row r="6" ht="36" customHeight="1" spans="1:4">
      <c r="A6" s="377"/>
      <c r="B6" s="159"/>
      <c r="C6" s="159"/>
      <c r="D6" s="378"/>
    </row>
    <row r="7" ht="36" customHeight="1" spans="1:4">
      <c r="A7" s="377"/>
      <c r="B7" s="159"/>
      <c r="C7" s="159"/>
      <c r="D7" s="378"/>
    </row>
    <row r="8" ht="36" customHeight="1" spans="1:4">
      <c r="A8" s="377"/>
      <c r="B8" s="159"/>
      <c r="C8" s="159"/>
      <c r="D8" s="378"/>
    </row>
    <row r="9" ht="36" customHeight="1" spans="1:4">
      <c r="A9" s="377"/>
      <c r="B9" s="159"/>
      <c r="C9" s="159"/>
      <c r="D9" s="378"/>
    </row>
    <row r="10" ht="36" customHeight="1" spans="1:4">
      <c r="A10" s="377"/>
      <c r="B10" s="159"/>
      <c r="C10" s="159"/>
      <c r="D10" s="378"/>
    </row>
    <row r="11" ht="36" customHeight="1" spans="1:4">
      <c r="A11" s="377"/>
      <c r="B11" s="159"/>
      <c r="C11" s="159"/>
      <c r="D11" s="378"/>
    </row>
    <row r="12" ht="36" customHeight="1" spans="1:4">
      <c r="A12" s="377"/>
      <c r="B12" s="159"/>
      <c r="C12" s="159"/>
      <c r="D12" s="378"/>
    </row>
    <row r="13" ht="36" customHeight="1" spans="1:4">
      <c r="A13" s="377"/>
      <c r="B13" s="159"/>
      <c r="C13" s="159"/>
      <c r="D13" s="378"/>
    </row>
    <row r="14" ht="36" customHeight="1" spans="1:4">
      <c r="A14" s="377"/>
      <c r="B14" s="159"/>
      <c r="C14" s="159"/>
      <c r="D14" s="378"/>
    </row>
    <row r="15" ht="36" customHeight="1" spans="1:4">
      <c r="A15" s="377"/>
      <c r="B15" s="159"/>
      <c r="C15" s="159"/>
      <c r="D15" s="378"/>
    </row>
    <row r="16" ht="36" customHeight="1" spans="1:4">
      <c r="A16" s="377"/>
      <c r="B16" s="159"/>
      <c r="C16" s="159"/>
      <c r="D16" s="378"/>
    </row>
    <row r="17" ht="36" customHeight="1" spans="1:4">
      <c r="A17" s="377"/>
      <c r="B17" s="159"/>
      <c r="C17" s="159"/>
      <c r="D17" s="378"/>
    </row>
    <row r="18" ht="36" customHeight="1" spans="1:4">
      <c r="A18" s="377"/>
      <c r="B18" s="159"/>
      <c r="C18" s="159"/>
      <c r="D18" s="378"/>
    </row>
    <row r="19" ht="36" customHeight="1" spans="1:4">
      <c r="A19" s="377"/>
      <c r="B19" s="159"/>
      <c r="C19" s="159"/>
      <c r="D19" s="378"/>
    </row>
    <row r="20" ht="36" customHeight="1" spans="1:4">
      <c r="A20" s="377"/>
      <c r="B20" s="159"/>
      <c r="C20" s="159"/>
      <c r="D20" s="378"/>
    </row>
    <row r="21" ht="36" customHeight="1" spans="1:4">
      <c r="A21" s="375" t="s">
        <v>1236</v>
      </c>
      <c r="B21" s="376"/>
      <c r="C21" s="376"/>
      <c r="D21" s="376"/>
    </row>
    <row r="22" ht="29" customHeight="1" spans="1:4">
      <c r="A22" s="379" t="s">
        <v>1229</v>
      </c>
      <c r="B22" s="380"/>
      <c r="C22" s="381"/>
      <c r="D22" s="382"/>
    </row>
    <row r="23" spans="3:3">
      <c r="C23" s="383"/>
    </row>
    <row r="24" spans="3:3">
      <c r="C24" s="383"/>
    </row>
    <row r="25" spans="3:3">
      <c r="C25" s="383"/>
    </row>
  </sheetData>
  <mergeCells count="1">
    <mergeCell ref="A1:D1"/>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C5 C9:C20 B6 C6:C7">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workbookViewId="0">
      <selection activeCell="A11" sqref="A11:E11"/>
    </sheetView>
  </sheetViews>
  <sheetFormatPr defaultColWidth="9" defaultRowHeight="13.5" outlineLevelCol="4"/>
  <cols>
    <col min="1" max="1" width="37.75" style="339" customWidth="1"/>
    <col min="2" max="2" width="22" style="339" customWidth="1"/>
    <col min="3" max="4" width="23.8833333333333" style="339" customWidth="1"/>
    <col min="5" max="5" width="24.5083333333333" style="339" customWidth="1"/>
    <col min="6" max="248" width="9" style="339"/>
    <col min="249" max="16384" width="9" style="1"/>
  </cols>
  <sheetData>
    <row r="1" s="339" customFormat="1" ht="40.5" customHeight="1" spans="1:5">
      <c r="A1" s="341" t="s">
        <v>1237</v>
      </c>
      <c r="B1" s="341"/>
      <c r="C1" s="341"/>
      <c r="D1" s="341"/>
      <c r="E1" s="341"/>
    </row>
    <row r="2" s="339" customFormat="1" ht="17" customHeight="1" spans="1:5">
      <c r="A2" s="360"/>
      <c r="B2" s="360"/>
      <c r="C2" s="360"/>
      <c r="D2" s="361"/>
      <c r="E2" s="362" t="s">
        <v>2</v>
      </c>
    </row>
    <row r="3" s="1" customFormat="1" ht="24.95" customHeight="1" spans="1:5">
      <c r="A3" s="363" t="s">
        <v>4</v>
      </c>
      <c r="B3" s="363" t="s">
        <v>130</v>
      </c>
      <c r="C3" s="363" t="s">
        <v>6</v>
      </c>
      <c r="D3" s="364" t="s">
        <v>1238</v>
      </c>
      <c r="E3" s="365"/>
    </row>
    <row r="4" s="1" customFormat="1" ht="24.95" customHeight="1" spans="1:5">
      <c r="A4" s="366"/>
      <c r="B4" s="366"/>
      <c r="C4" s="366"/>
      <c r="D4" s="157" t="s">
        <v>1239</v>
      </c>
      <c r="E4" s="157" t="s">
        <v>1240</v>
      </c>
    </row>
    <row r="5" s="339" customFormat="1" ht="35" customHeight="1" spans="1:5">
      <c r="A5" s="367" t="s">
        <v>1228</v>
      </c>
      <c r="B5" s="368">
        <f>SUM(B6:B8)</f>
        <v>461</v>
      </c>
      <c r="C5" s="368">
        <f>SUM(C6:C8)</f>
        <v>463</v>
      </c>
      <c r="D5" s="369">
        <f t="shared" ref="D5:D10" si="0">C5-B5</f>
        <v>2</v>
      </c>
      <c r="E5" s="370">
        <f>IF(B5&gt;0,C5/B5-1,IF(B5&lt;0,-(C5/B5-1),""))</f>
        <v>0.004</v>
      </c>
    </row>
    <row r="6" s="339" customFormat="1" ht="35" customHeight="1" spans="1:5">
      <c r="A6" s="140" t="s">
        <v>1241</v>
      </c>
      <c r="B6" s="369"/>
      <c r="C6" s="369"/>
      <c r="D6" s="369">
        <f t="shared" si="0"/>
        <v>0</v>
      </c>
      <c r="E6" s="370" t="str">
        <f t="shared" ref="E5:E10" si="1">IF(B6&gt;0,C6/B6-1,IF(B6&lt;0,-(C6/B6-1),""))</f>
        <v/>
      </c>
    </row>
    <row r="7" s="339" customFormat="1" ht="35" customHeight="1" spans="1:5">
      <c r="A7" s="140" t="s">
        <v>1242</v>
      </c>
      <c r="B7" s="369">
        <v>72</v>
      </c>
      <c r="C7" s="369">
        <v>74</v>
      </c>
      <c r="D7" s="369">
        <f t="shared" si="0"/>
        <v>2</v>
      </c>
      <c r="E7" s="370">
        <f t="shared" si="1"/>
        <v>0.028</v>
      </c>
    </row>
    <row r="8" s="339" customFormat="1" ht="35" customHeight="1" spans="1:5">
      <c r="A8" s="140" t="s">
        <v>1243</v>
      </c>
      <c r="B8" s="369">
        <f>SUM(B9:B10)</f>
        <v>389</v>
      </c>
      <c r="C8" s="369">
        <f>SUM(C9:C10)</f>
        <v>389</v>
      </c>
      <c r="D8" s="369">
        <f t="shared" si="0"/>
        <v>0</v>
      </c>
      <c r="E8" s="370">
        <f t="shared" si="1"/>
        <v>0</v>
      </c>
    </row>
    <row r="9" s="339" customFormat="1" ht="35" customHeight="1" spans="1:5">
      <c r="A9" s="144" t="s">
        <v>1244</v>
      </c>
      <c r="B9" s="369"/>
      <c r="C9" s="369">
        <v>116</v>
      </c>
      <c r="D9" s="369">
        <f t="shared" si="0"/>
        <v>116</v>
      </c>
      <c r="E9" s="370" t="str">
        <f t="shared" si="1"/>
        <v/>
      </c>
    </row>
    <row r="10" s="339" customFormat="1" ht="35" customHeight="1" spans="1:5">
      <c r="A10" s="144" t="s">
        <v>1245</v>
      </c>
      <c r="B10" s="369">
        <v>389</v>
      </c>
      <c r="C10" s="369">
        <v>273</v>
      </c>
      <c r="D10" s="369">
        <f t="shared" si="0"/>
        <v>-116</v>
      </c>
      <c r="E10" s="370">
        <f t="shared" si="1"/>
        <v>-0.298</v>
      </c>
    </row>
    <row r="11" s="339" customFormat="1" ht="102" customHeight="1" spans="1:5">
      <c r="A11" s="371" t="s">
        <v>1246</v>
      </c>
      <c r="B11" s="371"/>
      <c r="C11" s="371"/>
      <c r="D11" s="371"/>
      <c r="E11" s="371"/>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F0"/>
  </sheetPr>
  <dimension ref="A1:F50"/>
  <sheetViews>
    <sheetView showGridLines="0" showZeros="0" view="pageBreakPreview" zoomScaleNormal="115" workbookViewId="0">
      <pane ySplit="3" topLeftCell="A25" activePane="bottomLeft" state="frozen"/>
      <selection/>
      <selection pane="bottomLeft" activeCell="B24" sqref="B24"/>
    </sheetView>
  </sheetViews>
  <sheetFormatPr defaultColWidth="9" defaultRowHeight="14.25" outlineLevelCol="5"/>
  <cols>
    <col min="1" max="1" width="13.25" style="149" customWidth="1"/>
    <col min="2" max="2" width="49" style="149" customWidth="1"/>
    <col min="3" max="4" width="20.6333333333333" style="149" customWidth="1"/>
    <col min="5" max="5" width="20.6333333333333" style="315" customWidth="1"/>
    <col min="6" max="6" width="3.75" style="149" hidden="1" customWidth="1"/>
    <col min="7" max="16357" width="9" style="149"/>
    <col min="16358" max="16358" width="45.6333333333333" style="149"/>
    <col min="16359" max="16384" width="9" style="149"/>
  </cols>
  <sheetData>
    <row r="1" s="339" customFormat="1" ht="40.5" customHeight="1" spans="1:5">
      <c r="A1" s="341" t="s">
        <v>1247</v>
      </c>
      <c r="B1" s="341"/>
      <c r="C1" s="341"/>
      <c r="D1" s="341"/>
      <c r="E1" s="341"/>
    </row>
    <row r="2" s="313" customFormat="1" ht="20.1" customHeight="1" spans="1:6">
      <c r="A2" s="316"/>
      <c r="B2" s="317"/>
      <c r="C2" s="318"/>
      <c r="D2" s="317"/>
      <c r="E2" s="319" t="s">
        <v>2</v>
      </c>
      <c r="F2" s="316"/>
    </row>
    <row r="3" s="314" customFormat="1" ht="45" customHeight="1" spans="1:6">
      <c r="A3" s="320" t="s">
        <v>3</v>
      </c>
      <c r="B3" s="321" t="s">
        <v>4</v>
      </c>
      <c r="C3" s="169" t="s">
        <v>5</v>
      </c>
      <c r="D3" s="169" t="s">
        <v>6</v>
      </c>
      <c r="E3" s="169" t="s">
        <v>7</v>
      </c>
      <c r="F3" s="322" t="s">
        <v>8</v>
      </c>
    </row>
    <row r="4" s="314" customFormat="1" ht="36" customHeight="1" spans="1:6">
      <c r="A4" s="291" t="s">
        <v>1248</v>
      </c>
      <c r="B4" s="287" t="s">
        <v>1249</v>
      </c>
      <c r="C4" s="323"/>
      <c r="D4" s="323"/>
      <c r="E4" s="342" t="str">
        <f>IF(C4&gt;0,D4/C4-1,IF(C4&lt;0,-(D4/C4-1),""))</f>
        <v/>
      </c>
      <c r="F4" s="325" t="str">
        <f t="shared" ref="F4:F37" si="0">IF(LEN(A4)=7,"是",IF(B4&lt;&gt;"",IF(SUM(C4:D4)&lt;&gt;0,"是","否"),"是"))</f>
        <v>是</v>
      </c>
    </row>
    <row r="5" ht="36" customHeight="1" spans="1:6">
      <c r="A5" s="291" t="s">
        <v>1250</v>
      </c>
      <c r="B5" s="287" t="s">
        <v>1251</v>
      </c>
      <c r="C5" s="323"/>
      <c r="D5" s="323"/>
      <c r="E5" s="342" t="str">
        <f t="shared" ref="E5:E37" si="1">IF(C5&gt;0,D5/C5-1,IF(C5&lt;0,-(D5/C5-1),""))</f>
        <v/>
      </c>
      <c r="F5" s="325" t="str">
        <f t="shared" si="0"/>
        <v>是</v>
      </c>
    </row>
    <row r="6" ht="36" customHeight="1" spans="1:6">
      <c r="A6" s="291" t="s">
        <v>1252</v>
      </c>
      <c r="B6" s="287" t="s">
        <v>1253</v>
      </c>
      <c r="C6" s="323"/>
      <c r="D6" s="323"/>
      <c r="E6" s="342" t="str">
        <f t="shared" si="1"/>
        <v/>
      </c>
      <c r="F6" s="325" t="str">
        <f t="shared" si="0"/>
        <v>是</v>
      </c>
    </row>
    <row r="7" ht="36" customHeight="1" spans="1:6">
      <c r="A7" s="291" t="s">
        <v>1254</v>
      </c>
      <c r="B7" s="287" t="s">
        <v>1255</v>
      </c>
      <c r="C7" s="323"/>
      <c r="D7" s="323"/>
      <c r="E7" s="342" t="str">
        <f t="shared" si="1"/>
        <v/>
      </c>
      <c r="F7" s="325" t="str">
        <f t="shared" si="0"/>
        <v>是</v>
      </c>
    </row>
    <row r="8" ht="36" customHeight="1" spans="1:6">
      <c r="A8" s="291" t="s">
        <v>1256</v>
      </c>
      <c r="B8" s="287" t="s">
        <v>1257</v>
      </c>
      <c r="C8" s="323"/>
      <c r="D8" s="323"/>
      <c r="E8" s="342" t="str">
        <f t="shared" si="1"/>
        <v/>
      </c>
      <c r="F8" s="325" t="str">
        <f t="shared" si="0"/>
        <v>是</v>
      </c>
    </row>
    <row r="9" ht="36" customHeight="1" spans="1:6">
      <c r="A9" s="291" t="s">
        <v>1258</v>
      </c>
      <c r="B9" s="287" t="s">
        <v>1259</v>
      </c>
      <c r="C9" s="323"/>
      <c r="D9" s="323"/>
      <c r="E9" s="342" t="str">
        <f t="shared" si="1"/>
        <v/>
      </c>
      <c r="F9" s="325" t="str">
        <f t="shared" si="0"/>
        <v>是</v>
      </c>
    </row>
    <row r="10" ht="36" customHeight="1" spans="1:6">
      <c r="A10" s="291" t="s">
        <v>1260</v>
      </c>
      <c r="B10" s="287" t="s">
        <v>1261</v>
      </c>
      <c r="C10" s="323">
        <f>SUM(C11:C15)</f>
        <v>4200</v>
      </c>
      <c r="D10" s="323">
        <f>SUM(D11:D15)</f>
        <v>100000</v>
      </c>
      <c r="E10" s="342">
        <f t="shared" si="1"/>
        <v>22.81</v>
      </c>
      <c r="F10" s="325" t="str">
        <f t="shared" si="0"/>
        <v>是</v>
      </c>
    </row>
    <row r="11" ht="36" customHeight="1" spans="1:6">
      <c r="A11" s="291" t="s">
        <v>1262</v>
      </c>
      <c r="B11" s="294" t="s">
        <v>1263</v>
      </c>
      <c r="C11" s="300">
        <v>2056</v>
      </c>
      <c r="D11" s="300">
        <v>100000</v>
      </c>
      <c r="E11" s="342">
        <f t="shared" si="1"/>
        <v>47.638</v>
      </c>
      <c r="F11" s="325" t="str">
        <f t="shared" si="0"/>
        <v>是</v>
      </c>
    </row>
    <row r="12" ht="36" customHeight="1" spans="1:6">
      <c r="A12" s="291" t="s">
        <v>1264</v>
      </c>
      <c r="B12" s="294" t="s">
        <v>1265</v>
      </c>
      <c r="C12" s="300">
        <v>77</v>
      </c>
      <c r="D12" s="300"/>
      <c r="E12" s="342">
        <f t="shared" si="1"/>
        <v>-1</v>
      </c>
      <c r="F12" s="325" t="str">
        <f t="shared" si="0"/>
        <v>是</v>
      </c>
    </row>
    <row r="13" ht="36" customHeight="1" spans="1:6">
      <c r="A13" s="291" t="s">
        <v>1266</v>
      </c>
      <c r="B13" s="294" t="s">
        <v>1267</v>
      </c>
      <c r="C13" s="300">
        <v>2625</v>
      </c>
      <c r="D13" s="300"/>
      <c r="E13" s="342">
        <f t="shared" si="1"/>
        <v>-1</v>
      </c>
      <c r="F13" s="325" t="str">
        <f t="shared" si="0"/>
        <v>是</v>
      </c>
    </row>
    <row r="14" ht="36" customHeight="1" spans="1:6">
      <c r="A14" s="291" t="s">
        <v>1268</v>
      </c>
      <c r="B14" s="294" t="s">
        <v>1269</v>
      </c>
      <c r="C14" s="300">
        <v>-558</v>
      </c>
      <c r="D14" s="300"/>
      <c r="E14" s="342">
        <f t="shared" si="1"/>
        <v>1</v>
      </c>
      <c r="F14" s="325" t="str">
        <f t="shared" si="0"/>
        <v>是</v>
      </c>
    </row>
    <row r="15" ht="36" customHeight="1" spans="1:6">
      <c r="A15" s="291" t="s">
        <v>1270</v>
      </c>
      <c r="B15" s="294" t="s">
        <v>1271</v>
      </c>
      <c r="C15" s="300"/>
      <c r="D15" s="300"/>
      <c r="E15" s="342" t="str">
        <f t="shared" si="1"/>
        <v/>
      </c>
      <c r="F15" s="325" t="str">
        <f t="shared" si="0"/>
        <v>否</v>
      </c>
    </row>
    <row r="16" ht="36" customHeight="1" spans="1:6">
      <c r="A16" s="326" t="s">
        <v>1272</v>
      </c>
      <c r="B16" s="158" t="s">
        <v>1273</v>
      </c>
      <c r="C16" s="323"/>
      <c r="D16" s="323"/>
      <c r="E16" s="342" t="str">
        <f t="shared" si="1"/>
        <v/>
      </c>
      <c r="F16" s="325" t="str">
        <f t="shared" si="0"/>
        <v>是</v>
      </c>
    </row>
    <row r="17" ht="36" customHeight="1" spans="1:6">
      <c r="A17" s="326" t="s">
        <v>1274</v>
      </c>
      <c r="B17" s="158" t="s">
        <v>1275</v>
      </c>
      <c r="C17" s="323">
        <f>SUM(C18:C19)</f>
        <v>161</v>
      </c>
      <c r="D17" s="323">
        <f>SUM(D18:D19)</f>
        <v>205</v>
      </c>
      <c r="E17" s="342">
        <f t="shared" si="1"/>
        <v>0.273</v>
      </c>
      <c r="F17" s="325" t="str">
        <f t="shared" si="0"/>
        <v>是</v>
      </c>
    </row>
    <row r="18" ht="36" customHeight="1" spans="1:6">
      <c r="A18" s="326" t="s">
        <v>1276</v>
      </c>
      <c r="B18" s="174" t="s">
        <v>1277</v>
      </c>
      <c r="C18" s="300">
        <v>122</v>
      </c>
      <c r="D18" s="300">
        <v>155</v>
      </c>
      <c r="E18" s="342">
        <f t="shared" si="1"/>
        <v>0.27</v>
      </c>
      <c r="F18" s="325" t="str">
        <f t="shared" si="0"/>
        <v>是</v>
      </c>
    </row>
    <row r="19" ht="36" customHeight="1" spans="1:6">
      <c r="A19" s="326" t="s">
        <v>1278</v>
      </c>
      <c r="B19" s="174" t="s">
        <v>1279</v>
      </c>
      <c r="C19" s="300">
        <v>39</v>
      </c>
      <c r="D19" s="300">
        <v>50</v>
      </c>
      <c r="E19" s="342">
        <f t="shared" si="1"/>
        <v>0.282</v>
      </c>
      <c r="F19" s="325" t="str">
        <f t="shared" si="0"/>
        <v>是</v>
      </c>
    </row>
    <row r="20" ht="36" customHeight="1" spans="1:6">
      <c r="A20" s="326" t="s">
        <v>1280</v>
      </c>
      <c r="B20" s="158" t="s">
        <v>1281</v>
      </c>
      <c r="C20" s="323">
        <v>119</v>
      </c>
      <c r="D20" s="323">
        <v>150</v>
      </c>
      <c r="E20" s="342">
        <f t="shared" si="1"/>
        <v>0.261</v>
      </c>
      <c r="F20" s="325" t="str">
        <f t="shared" si="0"/>
        <v>是</v>
      </c>
    </row>
    <row r="21" ht="36" customHeight="1" spans="1:6">
      <c r="A21" s="326" t="s">
        <v>1282</v>
      </c>
      <c r="B21" s="158" t="s">
        <v>1283</v>
      </c>
      <c r="C21" s="323"/>
      <c r="D21" s="323"/>
      <c r="E21" s="342" t="str">
        <f t="shared" si="1"/>
        <v/>
      </c>
      <c r="F21" s="325" t="str">
        <f t="shared" si="0"/>
        <v>是</v>
      </c>
    </row>
    <row r="22" ht="36" customHeight="1" spans="1:6">
      <c r="A22" s="326" t="s">
        <v>1284</v>
      </c>
      <c r="B22" s="158" t="s">
        <v>1285</v>
      </c>
      <c r="C22" s="323"/>
      <c r="D22" s="323"/>
      <c r="E22" s="342" t="str">
        <f t="shared" si="1"/>
        <v/>
      </c>
      <c r="F22" s="325" t="str">
        <f t="shared" si="0"/>
        <v>是</v>
      </c>
    </row>
    <row r="23" ht="36" customHeight="1" spans="1:6">
      <c r="A23" s="291" t="s">
        <v>1286</v>
      </c>
      <c r="B23" s="287" t="s">
        <v>1287</v>
      </c>
      <c r="C23" s="323"/>
      <c r="D23" s="323"/>
      <c r="E23" s="342" t="str">
        <f t="shared" si="1"/>
        <v/>
      </c>
      <c r="F23" s="325" t="str">
        <f t="shared" si="0"/>
        <v>是</v>
      </c>
    </row>
    <row r="24" ht="36" customHeight="1" spans="1:6">
      <c r="A24" s="291" t="s">
        <v>1288</v>
      </c>
      <c r="B24" s="287" t="s">
        <v>1289</v>
      </c>
      <c r="C24" s="323">
        <v>688</v>
      </c>
      <c r="D24" s="323">
        <v>620</v>
      </c>
      <c r="E24" s="342">
        <f t="shared" si="1"/>
        <v>-0.099</v>
      </c>
      <c r="F24" s="325" t="str">
        <f t="shared" si="0"/>
        <v>是</v>
      </c>
    </row>
    <row r="25" ht="36" customHeight="1" spans="1:6">
      <c r="A25" s="291" t="s">
        <v>1290</v>
      </c>
      <c r="B25" s="287" t="s">
        <v>1291</v>
      </c>
      <c r="C25" s="323"/>
      <c r="D25" s="323"/>
      <c r="E25" s="342" t="str">
        <f t="shared" si="1"/>
        <v/>
      </c>
      <c r="F25" s="325" t="str">
        <f t="shared" si="0"/>
        <v>是</v>
      </c>
    </row>
    <row r="26" ht="36" customHeight="1" spans="1:6">
      <c r="A26" s="291" t="s">
        <v>1292</v>
      </c>
      <c r="B26" s="287" t="s">
        <v>1293</v>
      </c>
      <c r="C26" s="323"/>
      <c r="D26" s="323"/>
      <c r="E26" s="342" t="str">
        <f t="shared" si="1"/>
        <v/>
      </c>
      <c r="F26" s="325" t="str">
        <f t="shared" si="0"/>
        <v>是</v>
      </c>
    </row>
    <row r="27" ht="36" customHeight="1" spans="1:6">
      <c r="A27" s="291" t="s">
        <v>1294</v>
      </c>
      <c r="B27" s="287" t="s">
        <v>1295</v>
      </c>
      <c r="C27" s="323">
        <v>1246</v>
      </c>
      <c r="D27" s="323">
        <v>8509</v>
      </c>
      <c r="E27" s="342">
        <f t="shared" si="1"/>
        <v>5.829</v>
      </c>
      <c r="F27" s="325" t="str">
        <f t="shared" si="0"/>
        <v>是</v>
      </c>
    </row>
    <row r="28" ht="36" customHeight="1" spans="1:6">
      <c r="A28" s="291"/>
      <c r="B28" s="294"/>
      <c r="C28" s="300"/>
      <c r="D28" s="300"/>
      <c r="E28" s="342" t="str">
        <f t="shared" si="1"/>
        <v/>
      </c>
      <c r="F28" s="325" t="str">
        <f t="shared" si="0"/>
        <v>是</v>
      </c>
    </row>
    <row r="29" ht="36" customHeight="1" spans="1:6">
      <c r="A29" s="301"/>
      <c r="B29" s="302" t="s">
        <v>1296</v>
      </c>
      <c r="C29" s="323">
        <f>C4+C5+C6+C7+C8+C9+C10+C16+C17+C20+C21+C22+C23+C24+C25+C26+C27</f>
        <v>6414</v>
      </c>
      <c r="D29" s="323">
        <f>D4+D5+D6+D7+D8+D9+D10+D16+D17+D20+D21+D22+D23+D24+D25+D26+D27</f>
        <v>109484</v>
      </c>
      <c r="E29" s="342">
        <f t="shared" si="1"/>
        <v>16.07</v>
      </c>
      <c r="F29" s="325" t="str">
        <f t="shared" si="0"/>
        <v>是</v>
      </c>
    </row>
    <row r="30" ht="36" customHeight="1" spans="1:6">
      <c r="A30" s="327">
        <v>105</v>
      </c>
      <c r="B30" s="328" t="s">
        <v>1297</v>
      </c>
      <c r="C30" s="344">
        <v>54312</v>
      </c>
      <c r="D30" s="352">
        <v>55350</v>
      </c>
      <c r="E30" s="342">
        <f t="shared" si="1"/>
        <v>0.019</v>
      </c>
      <c r="F30" s="325" t="str">
        <f t="shared" si="0"/>
        <v>是</v>
      </c>
    </row>
    <row r="31" ht="36" customHeight="1" spans="1:6">
      <c r="A31" s="355">
        <v>110</v>
      </c>
      <c r="B31" s="356" t="s">
        <v>61</v>
      </c>
      <c r="C31" s="344">
        <f>C32+C35+C36</f>
        <v>30315</v>
      </c>
      <c r="D31" s="344">
        <f>D32+D35+D36</f>
        <v>8428</v>
      </c>
      <c r="E31" s="342">
        <f t="shared" si="1"/>
        <v>-0.722</v>
      </c>
      <c r="F31" s="325" t="str">
        <f t="shared" si="0"/>
        <v>是</v>
      </c>
    </row>
    <row r="32" ht="36" customHeight="1" spans="1:6">
      <c r="A32" s="355">
        <v>11004</v>
      </c>
      <c r="B32" s="356" t="s">
        <v>1298</v>
      </c>
      <c r="C32" s="344">
        <v>17083</v>
      </c>
      <c r="D32" s="344">
        <f>SUM(D33:D34)</f>
        <v>4499</v>
      </c>
      <c r="E32" s="342">
        <f t="shared" si="1"/>
        <v>-0.737</v>
      </c>
      <c r="F32" s="325" t="str">
        <f t="shared" si="0"/>
        <v>是</v>
      </c>
    </row>
    <row r="33" ht="36" customHeight="1" spans="1:6">
      <c r="A33" s="357">
        <v>1100402</v>
      </c>
      <c r="B33" s="358" t="s">
        <v>1299</v>
      </c>
      <c r="C33" s="350"/>
      <c r="D33" s="351">
        <v>4499</v>
      </c>
      <c r="E33" s="342" t="str">
        <f t="shared" si="1"/>
        <v/>
      </c>
      <c r="F33" s="325" t="str">
        <f t="shared" si="0"/>
        <v>是</v>
      </c>
    </row>
    <row r="34" ht="36" customHeight="1" spans="1:6">
      <c r="A34" s="357">
        <v>1100403</v>
      </c>
      <c r="B34" s="358" t="s">
        <v>1300</v>
      </c>
      <c r="C34" s="350"/>
      <c r="D34" s="351"/>
      <c r="E34" s="342" t="str">
        <f t="shared" si="1"/>
        <v/>
      </c>
      <c r="F34" s="325" t="str">
        <f t="shared" si="0"/>
        <v>是</v>
      </c>
    </row>
    <row r="35" ht="36" customHeight="1" spans="1:6">
      <c r="A35" s="357">
        <v>11008</v>
      </c>
      <c r="B35" s="358" t="s">
        <v>64</v>
      </c>
      <c r="C35" s="350">
        <v>3390</v>
      </c>
      <c r="D35" s="351">
        <v>3929</v>
      </c>
      <c r="E35" s="342">
        <f t="shared" si="1"/>
        <v>0.159</v>
      </c>
      <c r="F35" s="325" t="str">
        <f t="shared" si="0"/>
        <v>是</v>
      </c>
    </row>
    <row r="36" ht="36" customHeight="1" spans="1:6">
      <c r="A36" s="357">
        <v>11009</v>
      </c>
      <c r="B36" s="358" t="s">
        <v>65</v>
      </c>
      <c r="C36" s="350">
        <v>9842</v>
      </c>
      <c r="D36" s="351"/>
      <c r="E36" s="342">
        <f t="shared" si="1"/>
        <v>-1</v>
      </c>
      <c r="F36" s="325" t="str">
        <f t="shared" si="0"/>
        <v>是</v>
      </c>
    </row>
    <row r="37" ht="36" customHeight="1" spans="1:6">
      <c r="A37" s="337"/>
      <c r="B37" s="338" t="s">
        <v>68</v>
      </c>
      <c r="C37" s="352">
        <f>C29+C30+C31</f>
        <v>91041</v>
      </c>
      <c r="D37" s="352">
        <f>D29+D30+D31</f>
        <v>173262</v>
      </c>
      <c r="E37" s="342">
        <f t="shared" si="1"/>
        <v>0.903</v>
      </c>
      <c r="F37" s="325" t="str">
        <f t="shared" si="0"/>
        <v>是</v>
      </c>
    </row>
    <row r="38" spans="3:4">
      <c r="C38" s="359"/>
      <c r="D38" s="359"/>
    </row>
    <row r="40" spans="3:4">
      <c r="C40" s="359"/>
      <c r="D40" s="359"/>
    </row>
    <row r="42" spans="3:4">
      <c r="C42" s="359"/>
      <c r="D42" s="359"/>
    </row>
    <row r="43" spans="3:4">
      <c r="C43" s="359"/>
      <c r="D43" s="359"/>
    </row>
    <row r="45" spans="3:4">
      <c r="C45" s="359"/>
      <c r="D45" s="359"/>
    </row>
    <row r="46" spans="3:4">
      <c r="C46" s="359"/>
      <c r="D46" s="359"/>
    </row>
    <row r="47" spans="3:4">
      <c r="C47" s="359"/>
      <c r="D47" s="359"/>
    </row>
    <row r="48" spans="3:4">
      <c r="C48" s="359"/>
      <c r="D48" s="359"/>
    </row>
    <row r="50" spans="3:4">
      <c r="C50" s="359"/>
      <c r="D50" s="359"/>
    </row>
  </sheetData>
  <autoFilter ref="A3:F37">
    <extLst/>
  </autoFilter>
  <mergeCells count="1">
    <mergeCell ref="A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C30:C35 D31:D34">
    <cfRule type="expression" dxfId="1" priority="10" stopIfTrue="1">
      <formula>"len($A:$A)=3"</formula>
    </cfRule>
  </conditionalFormatting>
  <conditionalFormatting sqref="D30 D33:D35">
    <cfRule type="expression" dxfId="1" priority="7"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  2026年宜良县一般公共预算收入情况表</vt:lpstr>
      <vt:lpstr>1-2  2026年宜良县一般公共预算支出情况表</vt:lpstr>
      <vt:lpstr>1-3  2026年宜良县县本级一般公共预算收入情况表</vt:lpstr>
      <vt:lpstr>1-4宜良县县本级一般公共预算支出情况表（公开到项级）</vt:lpstr>
      <vt:lpstr>1-5宜良县县本级一般公共预算基本支出情况表（公开到款级）</vt:lpstr>
      <vt:lpstr>1-6一般公共预算支出表（县对下转移支付项目）</vt:lpstr>
      <vt:lpstr>1-7宜良县分地区税收返还和转移支付预算表</vt:lpstr>
      <vt:lpstr>1-8宜良县县本级“三公”经费预算财政拨款情况统计表</vt:lpstr>
      <vt:lpstr>2-1  2026年宜良县政府性基金预算收入情况表</vt:lpstr>
      <vt:lpstr>2-2  2026年宜良县政府性基金预算支出情况表</vt:lpstr>
      <vt:lpstr>2-3本级政府性基金预算收入情况表</vt:lpstr>
      <vt:lpstr>2-4本级政府性基金预算支出情况表（公开到项级）</vt:lpstr>
      <vt:lpstr>2-5本级政府性基金支出表（县对下转移支付）</vt:lpstr>
      <vt:lpstr>3-1  2026年宜良县国有资本经营收入预算情况表</vt:lpstr>
      <vt:lpstr>3-2  2026年宜良县国有资本经营支出预算情况表</vt:lpstr>
      <vt:lpstr>3-3  2026年宜良县县本级国有资本经营收入预算情况表</vt:lpstr>
      <vt:lpstr>3-4本级国有资本经营支出预算情况表（公开到项级）</vt:lpstr>
      <vt:lpstr>3-5 宜良县县本级国有资本经营预算转移支付表 （分地区）</vt:lpstr>
      <vt:lpstr>3-6 宜良县县本级国有资本经营预算转移支付表（分项目）</vt:lpstr>
      <vt:lpstr>4-1  2026年宜良县社会保险基金收入预算情况表</vt:lpstr>
      <vt:lpstr>4-2  2026年宜良县社会保险基金支出预算情况表</vt:lpstr>
      <vt:lpstr>4-3  2026年宜良县县本级社会保险基金收入预算情况表</vt:lpstr>
      <vt:lpstr>4-4  2026年宜良县县本级社会保险基金支出预算情况表</vt:lpstr>
      <vt:lpstr>5-1   2025年地方政府债务限额及余额预算情况表</vt:lpstr>
      <vt:lpstr>5-2  宜良县2025年地方政府一般债务余额情况表</vt:lpstr>
      <vt:lpstr>5-3  宜良县本级2025年地方政府一般债务余额情况表</vt:lpstr>
      <vt:lpstr>5-4 宜良县2025年地方政府专项债务余额情况表</vt:lpstr>
      <vt:lpstr>5-5 宜良县本级2025年地方政府专项债务余额情况表（本级）</vt:lpstr>
      <vt:lpstr>5-6 宜良县地方政府债券发行及还本付息情况表</vt:lpstr>
      <vt:lpstr>5-7 2026年政府专项债务限额和余额情况表</vt:lpstr>
      <vt:lpstr>5-8 宜良县2026年年初新增地方政府债券资金安排表</vt:lpstr>
      <vt:lpstr>6-1宜良县2026年重大政策和重点项目绩效目标表</vt:lpstr>
      <vt:lpstr>6-2宜良县重点工作情况解释说明汇总表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Administrator</cp:lastModifiedBy>
  <dcterms:created xsi:type="dcterms:W3CDTF">2006-09-18T08:00:00Z</dcterms:created>
  <cp:lastPrinted>2020-05-09T18:46:00Z</cp:lastPrinted>
  <dcterms:modified xsi:type="dcterms:W3CDTF">2026-02-26T01:06:34Z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2052-11.8.6.11825</vt:lpwstr>
  </property>
  <property fmtid="{D5CDD505-2E9C-101B-9397-08002B2CF9AE}" pid="3" name="ICV">
    <vt:lpwstr>DFD11FECA8F74C409EAA757598E6B989</vt:lpwstr>
  </property>
</Properties>
</file>